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<sst xmlns="http://schemas.openxmlformats.org/spreadsheetml/2006/main" count="130" uniqueCount="58">
  <si>
    <t>март</t>
  </si>
  <si>
    <t>май</t>
  </si>
  <si>
    <t>июнь</t>
  </si>
  <si>
    <t xml:space="preserve"> тыс. квт/час.</t>
  </si>
  <si>
    <t xml:space="preserve"> тыс. руб.</t>
  </si>
  <si>
    <t>июль</t>
  </si>
  <si>
    <t xml:space="preserve"> </t>
  </si>
  <si>
    <t>Итого по школам</t>
  </si>
  <si>
    <t>Итого по ДОУ</t>
  </si>
  <si>
    <t>ММБУК ММР "Методическое культурно-информационное объединение"</t>
  </si>
  <si>
    <t>МКОУ НОШ с. Горное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</si>
  <si>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</si>
  <si>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</si>
  <si>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</si>
  <si>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</si>
  <si>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</si>
  <si>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</si>
  <si>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</si>
  <si>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</si>
  <si>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МОБУ СОШ с. Ивановка</t>
  </si>
  <si>
    <t>МОБУ СОШ с. Михайловка им. Крушанова</t>
  </si>
  <si>
    <t>МОБУ СОШ  № 2                      пос. Новошахтинский</t>
  </si>
  <si>
    <t>МКОУ ООШ с. Даниловка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</si>
  <si>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</si>
  <si>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</si>
  <si>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</si>
  <si>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</si>
  <si>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</si>
  <si>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</si>
  <si>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</si>
  <si>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МДОБУ "Журавлик" (с учетом д/с с.Горное)</t>
  </si>
  <si>
    <t>Всего по учреждениям</t>
  </si>
  <si>
    <t>Итого по образованию</t>
  </si>
  <si>
    <t>Наименование
потребителей</t>
  </si>
  <si>
    <t>ед. изм.</t>
  </si>
  <si>
    <t>МДОБУ "Березка" (с учетом д/с с.Ляличи)</t>
  </si>
  <si>
    <t>МБУ "Редакция районной газеты "Вперед"</t>
  </si>
  <si>
    <t>МКУ "УОТОД АММР"</t>
  </si>
  <si>
    <t>МБУ ДО "Детская школа искусств"  с. Михайловка</t>
  </si>
  <si>
    <t>МКУ  "Методическая служба обеспечения образовательных учреждений"</t>
  </si>
  <si>
    <t>МБОУ СОШ с. Абрамовка</t>
  </si>
  <si>
    <t>МБОУ ООШ с. Григорьевка</t>
  </si>
  <si>
    <t>МБОУ СОШ с. Кремово</t>
  </si>
  <si>
    <t>МБОУ СОШ с. Ляличи</t>
  </si>
  <si>
    <t>МБОУ СОШ  с. Осиновка</t>
  </si>
  <si>
    <t>МБОУ СОШ с. Первомайское</t>
  </si>
  <si>
    <t>МБОУ СОШ с. Ширяевка</t>
  </si>
  <si>
    <t>МБОУ СОШ № 1                                 пос. Новошахтинский</t>
  </si>
  <si>
    <t>МКОУ НОШ с. Николаевка</t>
  </si>
  <si>
    <t>МБО ДО ЦДТ с. Михайловка</t>
  </si>
  <si>
    <t>МБО ДО ДЮСШ с. Михайловка</t>
  </si>
  <si>
    <r>
      <t>МКУ "УОТОД АММР"</t>
    </r>
    <r>
      <rPr>
        <b/>
        <sz val="8"/>
        <rFont val="Times New Roman"/>
        <family val="1"/>
      </rPr>
      <t xml:space="preserve"> СТАДИОН</t>
    </r>
  </si>
  <si>
    <r>
      <t>Администрация Михайловского муниципального района (</t>
    </r>
    <r>
      <rPr>
        <b/>
        <sz val="8"/>
        <rFont val="Times New Roman"/>
        <family val="1"/>
      </rPr>
      <t>отдел опеки и попечительства</t>
    </r>
    <r>
      <rPr>
        <sz val="8"/>
        <rFont val="Times New Roman"/>
        <family val="1"/>
      </rPr>
      <t>)</t>
    </r>
  </si>
  <si>
    <t>Лимиты потребления электроэнергии на 2024 год для учреждений, финансируемых из местного бюджета</t>
  </si>
  <si>
    <t>Лимит на
2024 год</t>
  </si>
  <si>
    <r>
      <rPr>
        <sz val="7"/>
        <rFont val="Times New Roman"/>
        <family val="1"/>
      </rPr>
      <t>Администрация Михайловского муниципального района (</t>
    </r>
    <r>
      <rPr>
        <b/>
        <sz val="7"/>
        <rFont val="Times New Roman"/>
        <family val="1"/>
      </rPr>
      <t>незаселенный жилищный фонд</t>
    </r>
    <r>
      <rPr>
        <sz val="7"/>
        <rFont val="Times New Roman"/>
        <family val="1"/>
      </rPr>
      <t>)</t>
    </r>
  </si>
  <si>
    <t>тариф с учетом индекса на 2024 г. -  9,0/9,88 руб/квт-ч</t>
  </si>
  <si>
    <t>Приложение 2
к постановлению администрации  
Михайловского муниципального района
от 16.10.2023 № 1229-па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</si>
</sst>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9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11" xfId="0" applyFont="1" applyBorder="1" applyAlignment="1">
      <alignment horizontal="center" wrapText="1"/>
    </xf>
    <xf numFmtId="2" fontId="11" fillId="0" borderId="10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 vertical="center" wrapText="1"/>
    </xf>
    <xf numFmtId="2" fontId="0" fillId="0" borderId="0" xfId="0" applyNumberFormat="1" applyAlignment="1">
      <alignment/>
    </xf>
    <xf numFmtId="2" fontId="11" fillId="0" borderId="14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0" fontId="16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2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="115" zoomScaleNormal="115" zoomScalePageLayoutView="0" workbookViewId="0" topLeftCell="A1">
      <pane xSplit="7" ySplit="6" topLeftCell="H4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1" sqref="I1:O1"/>
    </sheetView>
  </sheetViews>
  <sheetFormatPr defaultColWidth="9.00390625" defaultRowHeight="12.75"/>
  <cols>
    <col min="1" max="1" width="22.25390625" style="0" customWidth="1"/>
    <col min="2" max="2" width="8.625" style="0" customWidth="1"/>
    <col min="3" max="3" width="10.00390625" style="17" customWidth="1"/>
    <col min="4" max="4" width="11.00390625" style="0" customWidth="1"/>
    <col min="5" max="5" width="8.125" style="0" customWidth="1"/>
    <col min="6" max="6" width="9.00390625" style="0" customWidth="1"/>
    <col min="7" max="7" width="9.875" style="0" customWidth="1"/>
    <col min="8" max="8" width="7.75390625" style="0" customWidth="1"/>
    <col min="9" max="9" width="7.625" style="0" customWidth="1"/>
    <col min="10" max="10" width="8.25390625" style="0" customWidth="1"/>
    <col min="11" max="11" width="8.125" style="0" customWidth="1"/>
    <col min="12" max="12" width="7.625" style="0" customWidth="1"/>
    <col min="13" max="13" width="9.125" style="0" customWidth="1"/>
    <col min="14" max="14" width="8.25390625" style="0" customWidth="1"/>
    <col min="15" max="15" width="8.125" style="0" customWidth="1"/>
  </cols>
  <sheetData>
    <row r="1" spans="1:15" ht="58.5" customHeight="1">
      <c r="A1" s="24"/>
      <c r="B1" s="24"/>
      <c r="C1" s="24"/>
      <c r="D1" s="24"/>
      <c r="E1" s="24"/>
      <c r="F1" s="24"/>
      <c r="G1" s="24"/>
      <c r="H1" s="24"/>
      <c r="I1" s="55" t="s">
        <v>57</v>
      </c>
      <c r="J1" s="55"/>
      <c r="K1" s="55"/>
      <c r="L1" s="55"/>
      <c r="M1" s="55"/>
      <c r="N1" s="55"/>
      <c r="O1" s="55"/>
    </row>
    <row r="2" spans="1:15" ht="12.75" customHeight="1">
      <c r="A2" s="64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customHeight="1">
      <c r="A3" s="3"/>
      <c r="B3" s="3"/>
      <c r="C3" s="16"/>
      <c r="D3" s="3"/>
      <c r="E3" s="3"/>
      <c r="F3" s="3"/>
      <c r="G3" s="3"/>
      <c r="H3" s="68" t="s">
        <v>56</v>
      </c>
      <c r="I3" s="68"/>
      <c r="J3" s="68"/>
      <c r="K3" s="68"/>
      <c r="L3" s="68"/>
      <c r="M3" s="68"/>
      <c r="N3" s="68"/>
      <c r="O3" s="68"/>
    </row>
    <row r="4" spans="1:15" ht="8.25" customHeight="1" hidden="1">
      <c r="A4" s="3"/>
      <c r="B4" s="3"/>
      <c r="C4" s="16"/>
      <c r="D4" s="3"/>
      <c r="E4" s="3"/>
      <c r="F4" s="3"/>
      <c r="G4" s="3"/>
      <c r="H4" s="3"/>
      <c r="I4" s="4"/>
      <c r="J4" s="66"/>
      <c r="K4" s="66"/>
      <c r="L4" s="66"/>
      <c r="M4" s="66"/>
      <c r="N4" s="66"/>
      <c r="O4" s="66"/>
    </row>
    <row r="5" spans="1:15" ht="12.75" customHeight="1">
      <c r="A5" s="3"/>
      <c r="B5" s="3"/>
      <c r="C5" s="16"/>
      <c r="D5" s="3"/>
      <c r="E5" s="3"/>
      <c r="F5" s="3"/>
      <c r="G5" s="3"/>
      <c r="H5" s="3"/>
      <c r="I5" s="4" t="s">
        <v>6</v>
      </c>
      <c r="J5" s="66"/>
      <c r="K5" s="66"/>
      <c r="L5" s="66"/>
      <c r="M5" s="66"/>
      <c r="N5" s="66"/>
      <c r="O5" s="66"/>
    </row>
    <row r="6" spans="1:16" s="1" customFormat="1" ht="26.25" customHeight="1">
      <c r="A6" s="23" t="s">
        <v>33</v>
      </c>
      <c r="B6" s="20" t="s">
        <v>34</v>
      </c>
      <c r="C6" s="25" t="s">
        <v>54</v>
      </c>
      <c r="D6" s="21" t="s">
        <v>11</v>
      </c>
      <c r="E6" s="21" t="s">
        <v>12</v>
      </c>
      <c r="F6" s="21" t="s">
        <v>0</v>
      </c>
      <c r="G6" s="21" t="s">
        <v>13</v>
      </c>
      <c r="H6" s="21" t="s">
        <v>1</v>
      </c>
      <c r="I6" s="21" t="s">
        <v>2</v>
      </c>
      <c r="J6" s="21" t="s">
        <v>5</v>
      </c>
      <c r="K6" s="21" t="s">
        <v>14</v>
      </c>
      <c r="L6" s="21" t="s">
        <v>15</v>
      </c>
      <c r="M6" s="21" t="s">
        <v>16</v>
      </c>
      <c r="N6" s="21" t="s">
        <v>17</v>
      </c>
      <c r="O6" s="21" t="s">
        <v>18</v>
      </c>
      <c r="P6" s="2"/>
    </row>
    <row r="7" spans="1:16" s="8" customFormat="1" ht="16.5" customHeight="1">
      <c r="A7" s="46" t="s">
        <v>9</v>
      </c>
      <c r="B7" s="5" t="s">
        <v>3</v>
      </c>
      <c r="C7" s="26">
        <f>D7+E7+F7+G7+H7+I7+J7+K7+L7+M7+N7+O7</f>
        <v>100</v>
      </c>
      <c r="D7" s="29">
        <v>15.28</v>
      </c>
      <c r="E7" s="30">
        <v>14.78</v>
      </c>
      <c r="F7" s="30">
        <v>11.42</v>
      </c>
      <c r="G7" s="30">
        <v>9.74</v>
      </c>
      <c r="H7" s="30">
        <v>5.54</v>
      </c>
      <c r="I7" s="30">
        <v>3.01</v>
      </c>
      <c r="J7" s="30">
        <v>3.04</v>
      </c>
      <c r="K7" s="30">
        <v>3</v>
      </c>
      <c r="L7" s="30">
        <v>3.93</v>
      </c>
      <c r="M7" s="30">
        <v>7.88</v>
      </c>
      <c r="N7" s="30">
        <v>10.75</v>
      </c>
      <c r="O7" s="30">
        <v>11.63</v>
      </c>
      <c r="P7" s="7"/>
    </row>
    <row r="8" spans="1:16" s="8" customFormat="1" ht="14.25" customHeight="1">
      <c r="A8" s="67"/>
      <c r="B8" s="5" t="s">
        <v>4</v>
      </c>
      <c r="C8" s="28">
        <f aca="true" t="shared" si="0" ref="C8:C14">SUM(D8:O8)</f>
        <v>935.4024000000001</v>
      </c>
      <c r="D8" s="29">
        <f aca="true" t="shared" si="1" ref="D8:I8">D7*9</f>
        <v>137.51999999999998</v>
      </c>
      <c r="E8" s="29">
        <f t="shared" si="1"/>
        <v>133.01999999999998</v>
      </c>
      <c r="F8" s="29">
        <f t="shared" si="1"/>
        <v>102.78</v>
      </c>
      <c r="G8" s="29">
        <f t="shared" si="1"/>
        <v>87.66</v>
      </c>
      <c r="H8" s="29">
        <f t="shared" si="1"/>
        <v>49.86</v>
      </c>
      <c r="I8" s="29">
        <f t="shared" si="1"/>
        <v>27.089999999999996</v>
      </c>
      <c r="J8" s="29">
        <f aca="true" t="shared" si="2" ref="J8:O8">J7*9.88</f>
        <v>30.035200000000003</v>
      </c>
      <c r="K8" s="29">
        <f t="shared" si="2"/>
        <v>29.64</v>
      </c>
      <c r="L8" s="29">
        <f t="shared" si="2"/>
        <v>38.8284</v>
      </c>
      <c r="M8" s="29">
        <f t="shared" si="2"/>
        <v>77.8544</v>
      </c>
      <c r="N8" s="29">
        <f t="shared" si="2"/>
        <v>106.21000000000001</v>
      </c>
      <c r="O8" s="29">
        <f t="shared" si="2"/>
        <v>114.90440000000002</v>
      </c>
      <c r="P8" s="7"/>
    </row>
    <row r="9" spans="1:16" s="8" customFormat="1" ht="15.75" customHeight="1">
      <c r="A9" s="46" t="s">
        <v>37</v>
      </c>
      <c r="B9" s="19" t="s">
        <v>3</v>
      </c>
      <c r="C9" s="28">
        <f t="shared" si="0"/>
        <v>112.11999999999999</v>
      </c>
      <c r="D9" s="29">
        <v>9.45</v>
      </c>
      <c r="E9" s="30">
        <v>8.97</v>
      </c>
      <c r="F9" s="30">
        <v>8.47</v>
      </c>
      <c r="G9" s="30">
        <v>8.97</v>
      </c>
      <c r="H9" s="30">
        <v>8.97</v>
      </c>
      <c r="I9" s="30">
        <v>10.47</v>
      </c>
      <c r="J9" s="30">
        <v>10.47</v>
      </c>
      <c r="K9" s="30">
        <v>9.47</v>
      </c>
      <c r="L9" s="30">
        <v>9.97</v>
      </c>
      <c r="M9" s="30">
        <v>8.97</v>
      </c>
      <c r="N9" s="30">
        <v>8.47</v>
      </c>
      <c r="O9" s="30">
        <v>9.47</v>
      </c>
      <c r="P9" s="7"/>
    </row>
    <row r="10" spans="1:16" s="8" customFormat="1" ht="13.5" customHeight="1">
      <c r="A10" s="67"/>
      <c r="B10" s="19" t="s">
        <v>4</v>
      </c>
      <c r="C10" s="28">
        <f t="shared" si="0"/>
        <v>1059.0816</v>
      </c>
      <c r="D10" s="29">
        <f aca="true" t="shared" si="3" ref="D10:I10">D9*9</f>
        <v>85.05</v>
      </c>
      <c r="E10" s="29">
        <f t="shared" si="3"/>
        <v>80.73</v>
      </c>
      <c r="F10" s="29">
        <f t="shared" si="3"/>
        <v>76.23</v>
      </c>
      <c r="G10" s="29">
        <f t="shared" si="3"/>
        <v>80.73</v>
      </c>
      <c r="H10" s="29">
        <f t="shared" si="3"/>
        <v>80.73</v>
      </c>
      <c r="I10" s="29">
        <f t="shared" si="3"/>
        <v>94.23</v>
      </c>
      <c r="J10" s="29">
        <f aca="true" t="shared" si="4" ref="J10:O10">J9*9.88</f>
        <v>103.44360000000002</v>
      </c>
      <c r="K10" s="29">
        <f t="shared" si="4"/>
        <v>93.56360000000001</v>
      </c>
      <c r="L10" s="29">
        <f t="shared" si="4"/>
        <v>98.50360000000002</v>
      </c>
      <c r="M10" s="29">
        <f t="shared" si="4"/>
        <v>88.62360000000001</v>
      </c>
      <c r="N10" s="29">
        <f t="shared" si="4"/>
        <v>83.68360000000001</v>
      </c>
      <c r="O10" s="29">
        <f t="shared" si="4"/>
        <v>93.56360000000001</v>
      </c>
      <c r="P10" s="7"/>
    </row>
    <row r="11" spans="1:16" s="8" customFormat="1" ht="12" customHeight="1">
      <c r="A11" s="62" t="s">
        <v>51</v>
      </c>
      <c r="B11" s="27" t="s">
        <v>3</v>
      </c>
      <c r="C11" s="28">
        <f t="shared" si="0"/>
        <v>3</v>
      </c>
      <c r="D11" s="29">
        <v>0.25</v>
      </c>
      <c r="E11" s="30">
        <v>0.25</v>
      </c>
      <c r="F11" s="30">
        <v>0.25</v>
      </c>
      <c r="G11" s="30">
        <v>0.25</v>
      </c>
      <c r="H11" s="30">
        <v>0.25</v>
      </c>
      <c r="I11" s="30">
        <v>0.25</v>
      </c>
      <c r="J11" s="30">
        <v>0.25</v>
      </c>
      <c r="K11" s="30">
        <v>0.25</v>
      </c>
      <c r="L11" s="30">
        <v>0.25</v>
      </c>
      <c r="M11" s="30">
        <v>0.25</v>
      </c>
      <c r="N11" s="30">
        <v>0.25</v>
      </c>
      <c r="O11" s="30">
        <v>0.25</v>
      </c>
      <c r="P11" s="7"/>
    </row>
    <row r="12" spans="1:16" s="8" customFormat="1" ht="14.25" customHeight="1">
      <c r="A12" s="63"/>
      <c r="B12" s="27" t="s">
        <v>4</v>
      </c>
      <c r="C12" s="28">
        <f t="shared" si="0"/>
        <v>28.319999999999997</v>
      </c>
      <c r="D12" s="29">
        <f aca="true" t="shared" si="5" ref="D12:I12">D11*9</f>
        <v>2.25</v>
      </c>
      <c r="E12" s="29">
        <f t="shared" si="5"/>
        <v>2.25</v>
      </c>
      <c r="F12" s="29">
        <f t="shared" si="5"/>
        <v>2.25</v>
      </c>
      <c r="G12" s="29">
        <f t="shared" si="5"/>
        <v>2.25</v>
      </c>
      <c r="H12" s="29">
        <f t="shared" si="5"/>
        <v>2.25</v>
      </c>
      <c r="I12" s="29">
        <f t="shared" si="5"/>
        <v>2.25</v>
      </c>
      <c r="J12" s="29">
        <f aca="true" t="shared" si="6" ref="J12:O12">J11*9.88</f>
        <v>2.47</v>
      </c>
      <c r="K12" s="29">
        <f t="shared" si="6"/>
        <v>2.47</v>
      </c>
      <c r="L12" s="29">
        <f t="shared" si="6"/>
        <v>2.47</v>
      </c>
      <c r="M12" s="29">
        <f t="shared" si="6"/>
        <v>2.47</v>
      </c>
      <c r="N12" s="29">
        <f t="shared" si="6"/>
        <v>2.47</v>
      </c>
      <c r="O12" s="29">
        <f t="shared" si="6"/>
        <v>2.47</v>
      </c>
      <c r="P12" s="7"/>
    </row>
    <row r="13" spans="1:16" s="8" customFormat="1" ht="15" customHeight="1">
      <c r="A13" s="56" t="s">
        <v>38</v>
      </c>
      <c r="B13" s="5" t="s">
        <v>3</v>
      </c>
      <c r="C13" s="28">
        <f t="shared" si="0"/>
        <v>29.450000000000003</v>
      </c>
      <c r="D13" s="29">
        <v>4.93</v>
      </c>
      <c r="E13" s="30">
        <v>3.74</v>
      </c>
      <c r="F13" s="30">
        <v>2.33</v>
      </c>
      <c r="G13" s="30">
        <v>2.04</v>
      </c>
      <c r="H13" s="30">
        <v>1.35</v>
      </c>
      <c r="I13" s="30">
        <v>0.34</v>
      </c>
      <c r="J13" s="30">
        <v>0.34</v>
      </c>
      <c r="K13" s="30">
        <v>1.34</v>
      </c>
      <c r="L13" s="30">
        <v>2.04</v>
      </c>
      <c r="M13" s="30">
        <v>2.33</v>
      </c>
      <c r="N13" s="30">
        <v>3.74</v>
      </c>
      <c r="O13" s="30">
        <v>4.93</v>
      </c>
      <c r="P13" s="7"/>
    </row>
    <row r="14" spans="1:16" s="8" customFormat="1" ht="16.5" customHeight="1">
      <c r="A14" s="57"/>
      <c r="B14" s="5" t="s">
        <v>4</v>
      </c>
      <c r="C14" s="28">
        <f t="shared" si="0"/>
        <v>278.0036</v>
      </c>
      <c r="D14" s="29">
        <f aca="true" t="shared" si="7" ref="D14:I14">D13*9</f>
        <v>44.37</v>
      </c>
      <c r="E14" s="29">
        <f t="shared" si="7"/>
        <v>33.660000000000004</v>
      </c>
      <c r="F14" s="29">
        <f t="shared" si="7"/>
        <v>20.97</v>
      </c>
      <c r="G14" s="29">
        <f t="shared" si="7"/>
        <v>18.36</v>
      </c>
      <c r="H14" s="29">
        <f t="shared" si="7"/>
        <v>12.15</v>
      </c>
      <c r="I14" s="29">
        <f t="shared" si="7"/>
        <v>3.06</v>
      </c>
      <c r="J14" s="29">
        <f aca="true" t="shared" si="8" ref="J14:O14">J13*9.88</f>
        <v>3.3592000000000004</v>
      </c>
      <c r="K14" s="29">
        <f t="shared" si="8"/>
        <v>13.239200000000002</v>
      </c>
      <c r="L14" s="29">
        <f t="shared" si="8"/>
        <v>20.1552</v>
      </c>
      <c r="M14" s="29">
        <f t="shared" si="8"/>
        <v>23.020400000000002</v>
      </c>
      <c r="N14" s="29">
        <f t="shared" si="8"/>
        <v>36.95120000000001</v>
      </c>
      <c r="O14" s="29">
        <f t="shared" si="8"/>
        <v>48.708400000000005</v>
      </c>
      <c r="P14" s="7"/>
    </row>
    <row r="15" spans="1:16" s="1" customFormat="1" ht="18.75" customHeight="1">
      <c r="A15" s="60" t="s">
        <v>39</v>
      </c>
      <c r="B15" s="5" t="s">
        <v>3</v>
      </c>
      <c r="C15" s="28">
        <f>D15+E15+F15+G15+H15+I15+J15+K15+L15+M15+N15+O15</f>
        <v>59</v>
      </c>
      <c r="D15" s="29">
        <v>10.08</v>
      </c>
      <c r="E15" s="30">
        <v>8.34</v>
      </c>
      <c r="F15" s="30">
        <v>7.17</v>
      </c>
      <c r="G15" s="30">
        <v>4.93</v>
      </c>
      <c r="H15" s="30">
        <v>2.16</v>
      </c>
      <c r="I15" s="30">
        <v>2.3</v>
      </c>
      <c r="J15" s="30">
        <v>2.4</v>
      </c>
      <c r="K15" s="30">
        <v>1.95</v>
      </c>
      <c r="L15" s="30">
        <v>2.55</v>
      </c>
      <c r="M15" s="30">
        <v>2.73</v>
      </c>
      <c r="N15" s="30">
        <v>6.51</v>
      </c>
      <c r="O15" s="30">
        <v>7.88</v>
      </c>
      <c r="P15" s="2"/>
    </row>
    <row r="16" spans="1:15" ht="15" customHeight="1">
      <c r="A16" s="61"/>
      <c r="B16" s="5" t="s">
        <v>4</v>
      </c>
      <c r="C16" s="28">
        <f>SUM(D16:O16)</f>
        <v>552.1376</v>
      </c>
      <c r="D16" s="29">
        <f aca="true" t="shared" si="9" ref="D16:I16">D15*9</f>
        <v>90.72</v>
      </c>
      <c r="E16" s="29">
        <f t="shared" si="9"/>
        <v>75.06</v>
      </c>
      <c r="F16" s="29">
        <f t="shared" si="9"/>
        <v>64.53</v>
      </c>
      <c r="G16" s="29">
        <f t="shared" si="9"/>
        <v>44.37</v>
      </c>
      <c r="H16" s="29">
        <f t="shared" si="9"/>
        <v>19.44</v>
      </c>
      <c r="I16" s="29">
        <f t="shared" si="9"/>
        <v>20.7</v>
      </c>
      <c r="J16" s="29">
        <f aca="true" t="shared" si="10" ref="J16:O16">J15*9.88</f>
        <v>23.712</v>
      </c>
      <c r="K16" s="29">
        <f t="shared" si="10"/>
        <v>19.266000000000002</v>
      </c>
      <c r="L16" s="29">
        <f t="shared" si="10"/>
        <v>25.194</v>
      </c>
      <c r="M16" s="29">
        <f t="shared" si="10"/>
        <v>26.9724</v>
      </c>
      <c r="N16" s="29">
        <f t="shared" si="10"/>
        <v>64.3188</v>
      </c>
      <c r="O16" s="29">
        <f t="shared" si="10"/>
        <v>77.8544</v>
      </c>
    </row>
    <row r="17" spans="1:15" s="9" customFormat="1" ht="12.75" customHeight="1">
      <c r="A17" s="53" t="s">
        <v>40</v>
      </c>
      <c r="B17" s="5" t="s">
        <v>3</v>
      </c>
      <c r="C17" s="28">
        <f>SUM(D17:O17)</f>
        <v>22.46</v>
      </c>
      <c r="D17" s="30">
        <v>2.29</v>
      </c>
      <c r="E17" s="30">
        <v>2.9</v>
      </c>
      <c r="F17" s="30">
        <v>2.45</v>
      </c>
      <c r="G17" s="30">
        <v>2.4</v>
      </c>
      <c r="H17" s="30">
        <v>1.8</v>
      </c>
      <c r="I17" s="30">
        <v>1.55</v>
      </c>
      <c r="J17" s="30">
        <v>0.8</v>
      </c>
      <c r="K17" s="30">
        <v>0.33</v>
      </c>
      <c r="L17" s="30">
        <v>1.66</v>
      </c>
      <c r="M17" s="30">
        <v>1.98</v>
      </c>
      <c r="N17" s="30">
        <v>2.05</v>
      </c>
      <c r="O17" s="30">
        <v>2.25</v>
      </c>
    </row>
    <row r="18" spans="1:15" s="9" customFormat="1" ht="13.5" customHeight="1">
      <c r="A18" s="54"/>
      <c r="B18" s="5" t="s">
        <v>4</v>
      </c>
      <c r="C18" s="28">
        <f>SUM(D18:O18)</f>
        <v>210.12159999999997</v>
      </c>
      <c r="D18" s="29">
        <f aca="true" t="shared" si="11" ref="D18:I18">D17*9</f>
        <v>20.61</v>
      </c>
      <c r="E18" s="29">
        <f t="shared" si="11"/>
        <v>26.099999999999998</v>
      </c>
      <c r="F18" s="29">
        <f t="shared" si="11"/>
        <v>22.05</v>
      </c>
      <c r="G18" s="29">
        <f t="shared" si="11"/>
        <v>21.599999999999998</v>
      </c>
      <c r="H18" s="29">
        <f t="shared" si="11"/>
        <v>16.2</v>
      </c>
      <c r="I18" s="29">
        <f t="shared" si="11"/>
        <v>13.950000000000001</v>
      </c>
      <c r="J18" s="29">
        <f aca="true" t="shared" si="12" ref="J18:O18">J17*9.88</f>
        <v>7.904000000000001</v>
      </c>
      <c r="K18" s="29">
        <f t="shared" si="12"/>
        <v>3.2604000000000006</v>
      </c>
      <c r="L18" s="29">
        <f t="shared" si="12"/>
        <v>16.4008</v>
      </c>
      <c r="M18" s="29">
        <f t="shared" si="12"/>
        <v>19.5624</v>
      </c>
      <c r="N18" s="29">
        <f t="shared" si="12"/>
        <v>20.254</v>
      </c>
      <c r="O18" s="29">
        <f t="shared" si="12"/>
        <v>22.23</v>
      </c>
    </row>
    <row r="19" spans="1:15" ht="12.75" customHeight="1">
      <c r="A19" s="58" t="s">
        <v>41</v>
      </c>
      <c r="B19" s="5" t="s">
        <v>3</v>
      </c>
      <c r="C19" s="36">
        <f>D19+E19+F19+G19+H19+I19+J19+K19+L19+M19+N19+O19</f>
        <v>14.7</v>
      </c>
      <c r="D19" s="30">
        <v>1.28</v>
      </c>
      <c r="E19" s="30">
        <v>1.25</v>
      </c>
      <c r="F19" s="30">
        <v>1.09</v>
      </c>
      <c r="G19" s="30">
        <v>1.02</v>
      </c>
      <c r="H19" s="30">
        <v>1.14</v>
      </c>
      <c r="I19" s="30">
        <v>1.24</v>
      </c>
      <c r="J19" s="30">
        <v>1.19</v>
      </c>
      <c r="K19" s="30">
        <v>0.94</v>
      </c>
      <c r="L19" s="30">
        <v>1.09</v>
      </c>
      <c r="M19" s="30">
        <v>1.33</v>
      </c>
      <c r="N19" s="30">
        <v>1.54</v>
      </c>
      <c r="O19" s="30">
        <v>1.59</v>
      </c>
    </row>
    <row r="20" spans="1:15" ht="14.25">
      <c r="A20" s="59"/>
      <c r="B20" s="5" t="s">
        <v>4</v>
      </c>
      <c r="C20" s="28">
        <f>SUM(D20:O20)</f>
        <v>139.05839999999998</v>
      </c>
      <c r="D20" s="29">
        <f aca="true" t="shared" si="13" ref="D20:I20">D19*9</f>
        <v>11.52</v>
      </c>
      <c r="E20" s="29">
        <f t="shared" si="13"/>
        <v>11.25</v>
      </c>
      <c r="F20" s="29">
        <f t="shared" si="13"/>
        <v>9.81</v>
      </c>
      <c r="G20" s="29">
        <f t="shared" si="13"/>
        <v>9.18</v>
      </c>
      <c r="H20" s="29">
        <f t="shared" si="13"/>
        <v>10.26</v>
      </c>
      <c r="I20" s="29">
        <f t="shared" si="13"/>
        <v>11.16</v>
      </c>
      <c r="J20" s="29">
        <f aca="true" t="shared" si="14" ref="J20:O20">J19*9.88</f>
        <v>11.757200000000001</v>
      </c>
      <c r="K20" s="29">
        <f t="shared" si="14"/>
        <v>9.2872</v>
      </c>
      <c r="L20" s="29">
        <f t="shared" si="14"/>
        <v>10.769200000000001</v>
      </c>
      <c r="M20" s="29">
        <f t="shared" si="14"/>
        <v>13.140400000000001</v>
      </c>
      <c r="N20" s="29">
        <f t="shared" si="14"/>
        <v>15.215200000000001</v>
      </c>
      <c r="O20" s="29">
        <f t="shared" si="14"/>
        <v>15.709200000000003</v>
      </c>
    </row>
    <row r="21" spans="1:15" ht="14.25">
      <c r="A21" s="49" t="s">
        <v>19</v>
      </c>
      <c r="B21" s="5" t="s">
        <v>3</v>
      </c>
      <c r="C21" s="36">
        <f>D21+E21+F21+G21+H21+I21+J21+K21+L21+M21+N21+O21</f>
        <v>65.94</v>
      </c>
      <c r="D21" s="30">
        <v>7.05</v>
      </c>
      <c r="E21" s="30">
        <v>6.98</v>
      </c>
      <c r="F21" s="30">
        <v>5.95</v>
      </c>
      <c r="G21" s="30">
        <v>6.05</v>
      </c>
      <c r="H21" s="30">
        <v>4.92</v>
      </c>
      <c r="I21" s="30">
        <v>4.82</v>
      </c>
      <c r="J21" s="30">
        <v>2.56</v>
      </c>
      <c r="K21" s="30">
        <v>0.86</v>
      </c>
      <c r="L21" s="30">
        <v>4.93</v>
      </c>
      <c r="M21" s="30">
        <v>6.11</v>
      </c>
      <c r="N21" s="30">
        <v>7.6</v>
      </c>
      <c r="O21" s="30">
        <v>8.11</v>
      </c>
    </row>
    <row r="22" spans="1:15" ht="14.25">
      <c r="A22" s="50"/>
      <c r="B22" s="5" t="s">
        <v>4</v>
      </c>
      <c r="C22" s="28">
        <f>SUM(D22:O22)</f>
        <v>620.0096</v>
      </c>
      <c r="D22" s="29">
        <f aca="true" t="shared" si="15" ref="D22:I22">D21*9</f>
        <v>63.449999999999996</v>
      </c>
      <c r="E22" s="29">
        <f t="shared" si="15"/>
        <v>62.82000000000001</v>
      </c>
      <c r="F22" s="29">
        <f t="shared" si="15"/>
        <v>53.550000000000004</v>
      </c>
      <c r="G22" s="29">
        <f t="shared" si="15"/>
        <v>54.449999999999996</v>
      </c>
      <c r="H22" s="29">
        <f t="shared" si="15"/>
        <v>44.28</v>
      </c>
      <c r="I22" s="29">
        <f t="shared" si="15"/>
        <v>43.38</v>
      </c>
      <c r="J22" s="29">
        <f aca="true" t="shared" si="16" ref="J22:O22">J21*9.88</f>
        <v>25.292800000000003</v>
      </c>
      <c r="K22" s="29">
        <f t="shared" si="16"/>
        <v>8.4968</v>
      </c>
      <c r="L22" s="29">
        <f t="shared" si="16"/>
        <v>48.708400000000005</v>
      </c>
      <c r="M22" s="29">
        <f t="shared" si="16"/>
        <v>60.366800000000005</v>
      </c>
      <c r="N22" s="29">
        <f t="shared" si="16"/>
        <v>75.08800000000001</v>
      </c>
      <c r="O22" s="29">
        <f t="shared" si="16"/>
        <v>80.1268</v>
      </c>
    </row>
    <row r="23" spans="1:15" ht="14.25">
      <c r="A23" s="49" t="s">
        <v>42</v>
      </c>
      <c r="B23" s="5" t="s">
        <v>3</v>
      </c>
      <c r="C23" s="36">
        <f>SUM(D23:O23)</f>
        <v>21.6</v>
      </c>
      <c r="D23" s="30">
        <v>2.16</v>
      </c>
      <c r="E23" s="30">
        <v>2.14</v>
      </c>
      <c r="F23" s="30">
        <v>1.92</v>
      </c>
      <c r="G23" s="30">
        <v>1.82</v>
      </c>
      <c r="H23" s="30">
        <v>1.76</v>
      </c>
      <c r="I23" s="30">
        <v>1.66</v>
      </c>
      <c r="J23" s="30">
        <v>0.93</v>
      </c>
      <c r="K23" s="30">
        <v>0.92</v>
      </c>
      <c r="L23" s="30">
        <v>1.98</v>
      </c>
      <c r="M23" s="30">
        <v>2.06</v>
      </c>
      <c r="N23" s="30">
        <v>2.13</v>
      </c>
      <c r="O23" s="30">
        <v>2.12</v>
      </c>
    </row>
    <row r="24" spans="1:15" ht="14.25">
      <c r="A24" s="50"/>
      <c r="B24" s="5" t="s">
        <v>4</v>
      </c>
      <c r="C24" s="28">
        <f>SUM(D24:O24)</f>
        <v>203.3232</v>
      </c>
      <c r="D24" s="29">
        <f aca="true" t="shared" si="17" ref="D24:I24">D23*9</f>
        <v>19.44</v>
      </c>
      <c r="E24" s="29">
        <f t="shared" si="17"/>
        <v>19.26</v>
      </c>
      <c r="F24" s="29">
        <f t="shared" si="17"/>
        <v>17.28</v>
      </c>
      <c r="G24" s="29">
        <f t="shared" si="17"/>
        <v>16.38</v>
      </c>
      <c r="H24" s="29">
        <f t="shared" si="17"/>
        <v>15.84</v>
      </c>
      <c r="I24" s="29">
        <f t="shared" si="17"/>
        <v>14.94</v>
      </c>
      <c r="J24" s="29">
        <f aca="true" t="shared" si="18" ref="J24:O24">J23*9.88</f>
        <v>9.188400000000001</v>
      </c>
      <c r="K24" s="29">
        <f t="shared" si="18"/>
        <v>9.0896</v>
      </c>
      <c r="L24" s="29">
        <f t="shared" si="18"/>
        <v>19.5624</v>
      </c>
      <c r="M24" s="29">
        <f t="shared" si="18"/>
        <v>20.352800000000002</v>
      </c>
      <c r="N24" s="29">
        <f t="shared" si="18"/>
        <v>21.0444</v>
      </c>
      <c r="O24" s="29">
        <f t="shared" si="18"/>
        <v>20.945600000000002</v>
      </c>
    </row>
    <row r="25" spans="1:16" ht="14.25">
      <c r="A25" s="49" t="s">
        <v>43</v>
      </c>
      <c r="B25" s="5" t="s">
        <v>3</v>
      </c>
      <c r="C25" s="36">
        <f>D25+E25+F25+G25+H25+I25+J25+K25+L25+M25+N25+O25</f>
        <v>27.999999999999996</v>
      </c>
      <c r="D25" s="30">
        <v>4.1</v>
      </c>
      <c r="E25" s="30">
        <v>3.4</v>
      </c>
      <c r="F25" s="30">
        <v>2.61</v>
      </c>
      <c r="G25" s="30">
        <v>2.38</v>
      </c>
      <c r="H25" s="30">
        <v>2</v>
      </c>
      <c r="I25" s="30">
        <v>1.72</v>
      </c>
      <c r="J25" s="30">
        <v>1.3</v>
      </c>
      <c r="K25" s="30">
        <v>1.5</v>
      </c>
      <c r="L25" s="30">
        <v>1.99</v>
      </c>
      <c r="M25" s="30">
        <v>2.5</v>
      </c>
      <c r="N25" s="30">
        <v>2.2</v>
      </c>
      <c r="O25" s="30">
        <v>2.3</v>
      </c>
      <c r="P25" s="9"/>
    </row>
    <row r="26" spans="1:16" ht="14.25">
      <c r="A26" s="50"/>
      <c r="B26" s="5" t="s">
        <v>4</v>
      </c>
      <c r="C26" s="28">
        <f>SUM(D26:O26)</f>
        <v>262.37519999999995</v>
      </c>
      <c r="D26" s="29">
        <f aca="true" t="shared" si="19" ref="D26:I26">D25*9</f>
        <v>36.9</v>
      </c>
      <c r="E26" s="29">
        <f t="shared" si="19"/>
        <v>30.599999999999998</v>
      </c>
      <c r="F26" s="29">
        <f t="shared" si="19"/>
        <v>23.49</v>
      </c>
      <c r="G26" s="29">
        <f t="shared" si="19"/>
        <v>21.419999999999998</v>
      </c>
      <c r="H26" s="29">
        <f t="shared" si="19"/>
        <v>18</v>
      </c>
      <c r="I26" s="29">
        <f t="shared" si="19"/>
        <v>15.48</v>
      </c>
      <c r="J26" s="29">
        <f aca="true" t="shared" si="20" ref="J26:O26">J25*9.88</f>
        <v>12.844000000000001</v>
      </c>
      <c r="K26" s="29">
        <f t="shared" si="20"/>
        <v>14.82</v>
      </c>
      <c r="L26" s="29">
        <f t="shared" si="20"/>
        <v>19.6612</v>
      </c>
      <c r="M26" s="29">
        <f t="shared" si="20"/>
        <v>24.700000000000003</v>
      </c>
      <c r="N26" s="29">
        <f t="shared" si="20"/>
        <v>21.736000000000004</v>
      </c>
      <c r="O26" s="29">
        <f t="shared" si="20"/>
        <v>22.724</v>
      </c>
      <c r="P26" s="9"/>
    </row>
    <row r="27" spans="1:15" ht="14.25">
      <c r="A27" s="49" t="s">
        <v>20</v>
      </c>
      <c r="B27" s="5" t="s">
        <v>3</v>
      </c>
      <c r="C27" s="36">
        <f>D27+E27+F27+G27+H27+I27+J27+K27+L27+M27+N27+O27</f>
        <v>128</v>
      </c>
      <c r="D27" s="30">
        <v>15.24</v>
      </c>
      <c r="E27" s="30">
        <v>14.7</v>
      </c>
      <c r="F27" s="30">
        <v>12.59</v>
      </c>
      <c r="G27" s="30">
        <v>11.3</v>
      </c>
      <c r="H27" s="30">
        <v>8.41</v>
      </c>
      <c r="I27" s="30">
        <v>5.36</v>
      </c>
      <c r="J27" s="30">
        <v>5.58</v>
      </c>
      <c r="K27" s="30">
        <v>2.23</v>
      </c>
      <c r="L27" s="30">
        <v>7.44</v>
      </c>
      <c r="M27" s="30">
        <v>12.09</v>
      </c>
      <c r="N27" s="30">
        <v>14.25</v>
      </c>
      <c r="O27" s="30">
        <v>18.81</v>
      </c>
    </row>
    <row r="28" spans="1:15" ht="13.5" customHeight="1">
      <c r="A28" s="50"/>
      <c r="B28" s="5" t="s">
        <v>4</v>
      </c>
      <c r="C28" s="28">
        <f>SUM(D28:O28)</f>
        <v>1205.152</v>
      </c>
      <c r="D28" s="29">
        <f aca="true" t="shared" si="21" ref="D28:I28">D27*9</f>
        <v>137.16</v>
      </c>
      <c r="E28" s="29">
        <f t="shared" si="21"/>
        <v>132.29999999999998</v>
      </c>
      <c r="F28" s="29">
        <f t="shared" si="21"/>
        <v>113.31</v>
      </c>
      <c r="G28" s="29">
        <f t="shared" si="21"/>
        <v>101.7</v>
      </c>
      <c r="H28" s="29">
        <f t="shared" si="21"/>
        <v>75.69</v>
      </c>
      <c r="I28" s="29">
        <f t="shared" si="21"/>
        <v>48.24</v>
      </c>
      <c r="J28" s="29">
        <f aca="true" t="shared" si="22" ref="J28:O28">J27*9.88</f>
        <v>55.1304</v>
      </c>
      <c r="K28" s="29">
        <f t="shared" si="22"/>
        <v>22.032400000000003</v>
      </c>
      <c r="L28" s="29">
        <f t="shared" si="22"/>
        <v>73.50720000000001</v>
      </c>
      <c r="M28" s="29">
        <f t="shared" si="22"/>
        <v>119.4492</v>
      </c>
      <c r="N28" s="29">
        <f t="shared" si="22"/>
        <v>140.79000000000002</v>
      </c>
      <c r="O28" s="29">
        <f t="shared" si="22"/>
        <v>185.8428</v>
      </c>
    </row>
    <row r="29" spans="1:15" ht="14.25">
      <c r="A29" s="49" t="s">
        <v>44</v>
      </c>
      <c r="B29" s="5" t="s">
        <v>3</v>
      </c>
      <c r="C29" s="36">
        <f>D29+E29+F29+G29+H29+I29+J29+K29+L29+M29+N29+O29</f>
        <v>50.7</v>
      </c>
      <c r="D29" s="30">
        <v>8.08</v>
      </c>
      <c r="E29" s="30">
        <v>5.68</v>
      </c>
      <c r="F29" s="30">
        <v>4.6</v>
      </c>
      <c r="G29" s="30">
        <v>5.2</v>
      </c>
      <c r="H29" s="30">
        <v>3.44</v>
      </c>
      <c r="I29" s="30">
        <v>1.59</v>
      </c>
      <c r="J29" s="30">
        <v>1.18</v>
      </c>
      <c r="K29" s="30">
        <v>2.55</v>
      </c>
      <c r="L29" s="30">
        <v>2.56</v>
      </c>
      <c r="M29" s="30">
        <v>5.22</v>
      </c>
      <c r="N29" s="30">
        <v>5.12</v>
      </c>
      <c r="O29" s="30">
        <v>5.48</v>
      </c>
    </row>
    <row r="30" spans="1:15" ht="14.25">
      <c r="A30" s="50"/>
      <c r="B30" s="5" t="s">
        <v>4</v>
      </c>
      <c r="C30" s="28">
        <f>SUM(D30:O30)</f>
        <v>475.7568</v>
      </c>
      <c r="D30" s="29">
        <f aca="true" t="shared" si="23" ref="D30:I30">D29*9</f>
        <v>72.72</v>
      </c>
      <c r="E30" s="29">
        <f t="shared" si="23"/>
        <v>51.12</v>
      </c>
      <c r="F30" s="29">
        <f t="shared" si="23"/>
        <v>41.4</v>
      </c>
      <c r="G30" s="29">
        <f t="shared" si="23"/>
        <v>46.800000000000004</v>
      </c>
      <c r="H30" s="29">
        <f t="shared" si="23"/>
        <v>30.96</v>
      </c>
      <c r="I30" s="29">
        <f t="shared" si="23"/>
        <v>14.31</v>
      </c>
      <c r="J30" s="29">
        <f aca="true" t="shared" si="24" ref="J30:O30">J29*9.88</f>
        <v>11.6584</v>
      </c>
      <c r="K30" s="29">
        <f t="shared" si="24"/>
        <v>25.194</v>
      </c>
      <c r="L30" s="29">
        <f t="shared" si="24"/>
        <v>25.292800000000003</v>
      </c>
      <c r="M30" s="29">
        <f t="shared" si="24"/>
        <v>51.5736</v>
      </c>
      <c r="N30" s="29">
        <f t="shared" si="24"/>
        <v>50.58560000000001</v>
      </c>
      <c r="O30" s="29">
        <f t="shared" si="24"/>
        <v>54.14240000000001</v>
      </c>
    </row>
    <row r="31" spans="1:15" ht="13.5" customHeight="1">
      <c r="A31" s="56" t="s">
        <v>45</v>
      </c>
      <c r="B31" s="5" t="s">
        <v>3</v>
      </c>
      <c r="C31" s="36">
        <f>D31+E31+F31+G31+H31+I31+J31+K31+L31+M31+N31+O31</f>
        <v>30.1</v>
      </c>
      <c r="D31" s="30">
        <v>2.67</v>
      </c>
      <c r="E31" s="30">
        <v>2.97</v>
      </c>
      <c r="F31" s="30">
        <v>2.78</v>
      </c>
      <c r="G31" s="30">
        <v>2.77</v>
      </c>
      <c r="H31" s="30">
        <v>1.28</v>
      </c>
      <c r="I31" s="30">
        <v>1.97</v>
      </c>
      <c r="J31" s="30">
        <v>1.87</v>
      </c>
      <c r="K31" s="30">
        <v>0.67</v>
      </c>
      <c r="L31" s="30">
        <v>2.28</v>
      </c>
      <c r="M31" s="30">
        <v>3.07</v>
      </c>
      <c r="N31" s="30">
        <v>3.18</v>
      </c>
      <c r="O31" s="30">
        <v>4.59</v>
      </c>
    </row>
    <row r="32" spans="1:15" ht="14.25" customHeight="1">
      <c r="A32" s="57"/>
      <c r="B32" s="5" t="s">
        <v>4</v>
      </c>
      <c r="C32" s="28">
        <f>SUM(D32:O32)</f>
        <v>284.68080000000003</v>
      </c>
      <c r="D32" s="29">
        <f aca="true" t="shared" si="25" ref="D32:I32">D31*9</f>
        <v>24.03</v>
      </c>
      <c r="E32" s="29">
        <f t="shared" si="25"/>
        <v>26.73</v>
      </c>
      <c r="F32" s="29">
        <f t="shared" si="25"/>
        <v>25.02</v>
      </c>
      <c r="G32" s="29">
        <f t="shared" si="25"/>
        <v>24.93</v>
      </c>
      <c r="H32" s="29">
        <f t="shared" si="25"/>
        <v>11.52</v>
      </c>
      <c r="I32" s="29">
        <f t="shared" si="25"/>
        <v>17.73</v>
      </c>
      <c r="J32" s="29">
        <f aca="true" t="shared" si="26" ref="J32:O32">J31*9.88</f>
        <v>18.475600000000004</v>
      </c>
      <c r="K32" s="29">
        <f t="shared" si="26"/>
        <v>6.619600000000001</v>
      </c>
      <c r="L32" s="29">
        <f t="shared" si="26"/>
        <v>22.5264</v>
      </c>
      <c r="M32" s="29">
        <f t="shared" si="26"/>
        <v>30.3316</v>
      </c>
      <c r="N32" s="29">
        <f t="shared" si="26"/>
        <v>31.418400000000005</v>
      </c>
      <c r="O32" s="29">
        <f t="shared" si="26"/>
        <v>45.3492</v>
      </c>
    </row>
    <row r="33" spans="1:15" ht="14.25">
      <c r="A33" s="49" t="s">
        <v>46</v>
      </c>
      <c r="B33" s="5" t="s">
        <v>3</v>
      </c>
      <c r="C33" s="36">
        <f>D33+E33+F33+G33+H33+I33+J33+K33+L33+M33+N33+O33</f>
        <v>26.499999999999996</v>
      </c>
      <c r="D33" s="30">
        <v>2.41</v>
      </c>
      <c r="E33" s="30">
        <v>2.75</v>
      </c>
      <c r="F33" s="30">
        <v>2.36</v>
      </c>
      <c r="G33" s="30">
        <v>2.5</v>
      </c>
      <c r="H33" s="30">
        <v>2.13</v>
      </c>
      <c r="I33" s="30">
        <v>2.28</v>
      </c>
      <c r="J33" s="30">
        <v>2.17</v>
      </c>
      <c r="K33" s="30">
        <v>0.95</v>
      </c>
      <c r="L33" s="30">
        <v>1.99</v>
      </c>
      <c r="M33" s="30">
        <v>2.2</v>
      </c>
      <c r="N33" s="30">
        <v>2.21</v>
      </c>
      <c r="O33" s="30">
        <v>2.55</v>
      </c>
    </row>
    <row r="34" spans="1:15" ht="14.25">
      <c r="A34" s="50"/>
      <c r="B34" s="5" t="s">
        <v>4</v>
      </c>
      <c r="C34" s="28">
        <f>SUM(D34:O34)</f>
        <v>249.1216</v>
      </c>
      <c r="D34" s="29">
        <f aca="true" t="shared" si="27" ref="D34:I34">D33*9</f>
        <v>21.69</v>
      </c>
      <c r="E34" s="29">
        <f t="shared" si="27"/>
        <v>24.75</v>
      </c>
      <c r="F34" s="29">
        <f t="shared" si="27"/>
        <v>21.24</v>
      </c>
      <c r="G34" s="29">
        <f t="shared" si="27"/>
        <v>22.5</v>
      </c>
      <c r="H34" s="29">
        <f t="shared" si="27"/>
        <v>19.169999999999998</v>
      </c>
      <c r="I34" s="29">
        <f t="shared" si="27"/>
        <v>20.52</v>
      </c>
      <c r="J34" s="29">
        <f aca="true" t="shared" si="28" ref="J34:O34">J33*9.88</f>
        <v>21.439600000000002</v>
      </c>
      <c r="K34" s="29">
        <f t="shared" si="28"/>
        <v>9.386000000000001</v>
      </c>
      <c r="L34" s="29">
        <f t="shared" si="28"/>
        <v>19.6612</v>
      </c>
      <c r="M34" s="29">
        <f t="shared" si="28"/>
        <v>21.736000000000004</v>
      </c>
      <c r="N34" s="29">
        <f t="shared" si="28"/>
        <v>21.8348</v>
      </c>
      <c r="O34" s="29">
        <f t="shared" si="28"/>
        <v>25.194</v>
      </c>
    </row>
    <row r="35" spans="1:15" ht="14.25">
      <c r="A35" s="49" t="s">
        <v>47</v>
      </c>
      <c r="B35" s="5" t="s">
        <v>3</v>
      </c>
      <c r="C35" s="36">
        <f>D35+E35+F35+G35+H35+I35+J35+K35+L35+M35+N35+O35</f>
        <v>55</v>
      </c>
      <c r="D35" s="30">
        <v>6.04</v>
      </c>
      <c r="E35" s="30">
        <v>6.34</v>
      </c>
      <c r="F35" s="30">
        <v>4.96</v>
      </c>
      <c r="G35" s="30">
        <v>4.9</v>
      </c>
      <c r="H35" s="30">
        <v>4</v>
      </c>
      <c r="I35" s="30">
        <v>2.88</v>
      </c>
      <c r="J35" s="30">
        <v>2.88</v>
      </c>
      <c r="K35" s="30">
        <v>1.09</v>
      </c>
      <c r="L35" s="30">
        <v>4.21</v>
      </c>
      <c r="M35" s="30">
        <v>5.26</v>
      </c>
      <c r="N35" s="30">
        <v>5.53</v>
      </c>
      <c r="O35" s="30">
        <v>6.91</v>
      </c>
    </row>
    <row r="36" spans="1:15" ht="14.25">
      <c r="A36" s="50"/>
      <c r="B36" s="5" t="s">
        <v>4</v>
      </c>
      <c r="C36" s="28">
        <f>SUM(D36:O36)</f>
        <v>517.7744</v>
      </c>
      <c r="D36" s="29">
        <f aca="true" t="shared" si="29" ref="D36:I36">D35*9</f>
        <v>54.36</v>
      </c>
      <c r="E36" s="29">
        <f t="shared" si="29"/>
        <v>57.06</v>
      </c>
      <c r="F36" s="29">
        <f t="shared" si="29"/>
        <v>44.64</v>
      </c>
      <c r="G36" s="29">
        <f t="shared" si="29"/>
        <v>44.1</v>
      </c>
      <c r="H36" s="29">
        <f t="shared" si="29"/>
        <v>36</v>
      </c>
      <c r="I36" s="29">
        <f t="shared" si="29"/>
        <v>25.919999999999998</v>
      </c>
      <c r="J36" s="29">
        <f aca="true" t="shared" si="30" ref="J36:O36">J35*9.88</f>
        <v>28.4544</v>
      </c>
      <c r="K36" s="29">
        <f t="shared" si="30"/>
        <v>10.769200000000001</v>
      </c>
      <c r="L36" s="29">
        <f t="shared" si="30"/>
        <v>41.594800000000006</v>
      </c>
      <c r="M36" s="29">
        <f t="shared" si="30"/>
        <v>51.9688</v>
      </c>
      <c r="N36" s="29">
        <f t="shared" si="30"/>
        <v>54.63640000000001</v>
      </c>
      <c r="O36" s="29">
        <f t="shared" si="30"/>
        <v>68.27080000000001</v>
      </c>
    </row>
    <row r="37" spans="1:15" ht="14.25">
      <c r="A37" s="49" t="s">
        <v>21</v>
      </c>
      <c r="B37" s="5" t="s">
        <v>3</v>
      </c>
      <c r="C37" s="36">
        <f>D37+E37+F37+G37+H37+I37+J37+K37+L37+M37+N37+O37</f>
        <v>88.4</v>
      </c>
      <c r="D37" s="30">
        <v>10.56</v>
      </c>
      <c r="E37" s="30">
        <v>11.32</v>
      </c>
      <c r="F37" s="30">
        <v>7.47</v>
      </c>
      <c r="G37" s="30">
        <v>7.12</v>
      </c>
      <c r="H37" s="30">
        <v>5.99</v>
      </c>
      <c r="I37" s="30">
        <v>4.76</v>
      </c>
      <c r="J37" s="30">
        <v>4.78</v>
      </c>
      <c r="K37" s="30">
        <v>1.96</v>
      </c>
      <c r="L37" s="30">
        <v>4.46</v>
      </c>
      <c r="M37" s="30">
        <v>8.06</v>
      </c>
      <c r="N37" s="30">
        <v>9.1</v>
      </c>
      <c r="O37" s="30">
        <v>12.82</v>
      </c>
    </row>
    <row r="38" spans="1:15" ht="14.25">
      <c r="A38" s="50"/>
      <c r="B38" s="5" t="s">
        <v>4</v>
      </c>
      <c r="C38" s="28">
        <f>SUM(D38:O38)</f>
        <v>831.8384000000001</v>
      </c>
      <c r="D38" s="29">
        <f aca="true" t="shared" si="31" ref="D38:I38">D37*9</f>
        <v>95.04</v>
      </c>
      <c r="E38" s="29">
        <f t="shared" si="31"/>
        <v>101.88</v>
      </c>
      <c r="F38" s="29">
        <f t="shared" si="31"/>
        <v>67.23</v>
      </c>
      <c r="G38" s="29">
        <f t="shared" si="31"/>
        <v>64.08</v>
      </c>
      <c r="H38" s="29">
        <f t="shared" si="31"/>
        <v>53.910000000000004</v>
      </c>
      <c r="I38" s="29">
        <f t="shared" si="31"/>
        <v>42.839999999999996</v>
      </c>
      <c r="J38" s="29">
        <f aca="true" t="shared" si="32" ref="J38:O38">J37*9.88</f>
        <v>47.226400000000005</v>
      </c>
      <c r="K38" s="29">
        <f t="shared" si="32"/>
        <v>19.364800000000002</v>
      </c>
      <c r="L38" s="29">
        <f t="shared" si="32"/>
        <v>44.064800000000005</v>
      </c>
      <c r="M38" s="29">
        <f t="shared" si="32"/>
        <v>79.63280000000002</v>
      </c>
      <c r="N38" s="29">
        <f t="shared" si="32"/>
        <v>89.908</v>
      </c>
      <c r="O38" s="29">
        <f t="shared" si="32"/>
        <v>126.6616</v>
      </c>
    </row>
    <row r="39" spans="1:15" ht="14.25" customHeight="1">
      <c r="A39" s="49" t="s">
        <v>22</v>
      </c>
      <c r="B39" s="5" t="s">
        <v>3</v>
      </c>
      <c r="C39" s="28">
        <f>D39+E39+F39+G39+H39+I39+J39+K39+L39+M39+N39+O39</f>
        <v>50.85</v>
      </c>
      <c r="D39" s="30">
        <v>6.55</v>
      </c>
      <c r="E39" s="30">
        <v>4.25</v>
      </c>
      <c r="F39" s="30">
        <v>4.2</v>
      </c>
      <c r="G39" s="30">
        <v>3.52</v>
      </c>
      <c r="H39" s="30">
        <v>3.2</v>
      </c>
      <c r="I39" s="30">
        <v>3.07</v>
      </c>
      <c r="J39" s="30">
        <v>2.62</v>
      </c>
      <c r="K39" s="30">
        <v>2.62</v>
      </c>
      <c r="L39" s="30">
        <v>3.01</v>
      </c>
      <c r="M39" s="30">
        <v>3.46</v>
      </c>
      <c r="N39" s="30">
        <v>6.89</v>
      </c>
      <c r="O39" s="30">
        <v>7.46</v>
      </c>
    </row>
    <row r="40" spans="1:15" ht="14.25">
      <c r="A40" s="50"/>
      <c r="B40" s="5" t="s">
        <v>4</v>
      </c>
      <c r="C40" s="28">
        <f>SUM(D40:O40)</f>
        <v>480.5828</v>
      </c>
      <c r="D40" s="29">
        <f aca="true" t="shared" si="33" ref="D40:I40">D39*9</f>
        <v>58.949999999999996</v>
      </c>
      <c r="E40" s="29">
        <f t="shared" si="33"/>
        <v>38.25</v>
      </c>
      <c r="F40" s="29">
        <f t="shared" si="33"/>
        <v>37.800000000000004</v>
      </c>
      <c r="G40" s="29">
        <f t="shared" si="33"/>
        <v>31.68</v>
      </c>
      <c r="H40" s="29">
        <f t="shared" si="33"/>
        <v>28.8</v>
      </c>
      <c r="I40" s="29">
        <f t="shared" si="33"/>
        <v>27.63</v>
      </c>
      <c r="J40" s="29">
        <f aca="true" t="shared" si="34" ref="J40:O40">J39*9.88</f>
        <v>25.885600000000004</v>
      </c>
      <c r="K40" s="29">
        <f t="shared" si="34"/>
        <v>25.885600000000004</v>
      </c>
      <c r="L40" s="29">
        <f t="shared" si="34"/>
        <v>29.7388</v>
      </c>
      <c r="M40" s="29">
        <f t="shared" si="34"/>
        <v>34.1848</v>
      </c>
      <c r="N40" s="29">
        <f t="shared" si="34"/>
        <v>68.0732</v>
      </c>
      <c r="O40" s="29">
        <f t="shared" si="34"/>
        <v>73.7048</v>
      </c>
    </row>
    <row r="41" spans="1:15" ht="14.25">
      <c r="A41" s="49" t="s">
        <v>48</v>
      </c>
      <c r="B41" s="5" t="s">
        <v>3</v>
      </c>
      <c r="C41" s="28">
        <f>D41+E41+F41+G41+H41+I41+J41+K41+L41+M41+N41+O41</f>
        <v>15.499999999999998</v>
      </c>
      <c r="D41" s="30">
        <v>1.72</v>
      </c>
      <c r="E41" s="30">
        <v>1.8</v>
      </c>
      <c r="F41" s="30">
        <v>1.57</v>
      </c>
      <c r="G41" s="30">
        <v>1.95</v>
      </c>
      <c r="H41" s="30">
        <v>0.93</v>
      </c>
      <c r="I41" s="30">
        <v>0.61</v>
      </c>
      <c r="J41" s="30">
        <v>0.61</v>
      </c>
      <c r="K41" s="30">
        <v>0.61</v>
      </c>
      <c r="L41" s="30">
        <v>0.95</v>
      </c>
      <c r="M41" s="30">
        <v>1.41</v>
      </c>
      <c r="N41" s="30">
        <v>1.42</v>
      </c>
      <c r="O41" s="30">
        <v>1.92</v>
      </c>
    </row>
    <row r="42" spans="1:15" ht="14.25">
      <c r="A42" s="50"/>
      <c r="B42" s="5" t="s">
        <v>4</v>
      </c>
      <c r="C42" s="28">
        <f>SUM(D42:O42)</f>
        <v>145.5896</v>
      </c>
      <c r="D42" s="29">
        <f aca="true" t="shared" si="35" ref="D42:I42">D41*9</f>
        <v>15.48</v>
      </c>
      <c r="E42" s="29">
        <f t="shared" si="35"/>
        <v>16.2</v>
      </c>
      <c r="F42" s="29">
        <f t="shared" si="35"/>
        <v>14.13</v>
      </c>
      <c r="G42" s="29">
        <f t="shared" si="35"/>
        <v>17.55</v>
      </c>
      <c r="H42" s="29">
        <f t="shared" si="35"/>
        <v>8.370000000000001</v>
      </c>
      <c r="I42" s="29">
        <f t="shared" si="35"/>
        <v>5.49</v>
      </c>
      <c r="J42" s="29">
        <f aca="true" t="shared" si="36" ref="J42:O42">J41*9.88</f>
        <v>6.026800000000001</v>
      </c>
      <c r="K42" s="29">
        <f t="shared" si="36"/>
        <v>6.026800000000001</v>
      </c>
      <c r="L42" s="29">
        <f t="shared" si="36"/>
        <v>9.386000000000001</v>
      </c>
      <c r="M42" s="29">
        <f t="shared" si="36"/>
        <v>13.9308</v>
      </c>
      <c r="N42" s="29">
        <f t="shared" si="36"/>
        <v>14.0296</v>
      </c>
      <c r="O42" s="29">
        <f t="shared" si="36"/>
        <v>18.9696</v>
      </c>
    </row>
    <row r="43" spans="1:16" ht="14.25" hidden="1">
      <c r="A43" s="49" t="s">
        <v>10</v>
      </c>
      <c r="B43" s="5" t="s">
        <v>3</v>
      </c>
      <c r="C43" s="28">
        <f>D43+E43+F43+G43+H43+I43+J43+K43+L43+M43+N43+O43</f>
        <v>0</v>
      </c>
      <c r="D43" s="31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13"/>
    </row>
    <row r="44" spans="1:15" ht="14.25" hidden="1">
      <c r="A44" s="50"/>
      <c r="B44" s="5" t="s">
        <v>4</v>
      </c>
      <c r="C44" s="28">
        <f>SUM(D44:O44)</f>
        <v>0</v>
      </c>
      <c r="D44" s="29">
        <f>D43*6.54</f>
        <v>0</v>
      </c>
      <c r="E44" s="29">
        <f aca="true" t="shared" si="37" ref="E44:O44">E43*6.54</f>
        <v>0</v>
      </c>
      <c r="F44" s="29">
        <f t="shared" si="37"/>
        <v>0</v>
      </c>
      <c r="G44" s="29">
        <f t="shared" si="37"/>
        <v>0</v>
      </c>
      <c r="H44" s="29">
        <f t="shared" si="37"/>
        <v>0</v>
      </c>
      <c r="I44" s="29">
        <f t="shared" si="37"/>
        <v>0</v>
      </c>
      <c r="J44" s="29">
        <f t="shared" si="37"/>
        <v>0</v>
      </c>
      <c r="K44" s="29">
        <f t="shared" si="37"/>
        <v>0</v>
      </c>
      <c r="L44" s="29">
        <f t="shared" si="37"/>
        <v>0</v>
      </c>
      <c r="M44" s="29">
        <f t="shared" si="37"/>
        <v>0</v>
      </c>
      <c r="N44" s="29">
        <f t="shared" si="37"/>
        <v>0</v>
      </c>
      <c r="O44" s="29">
        <f t="shared" si="37"/>
        <v>0</v>
      </c>
    </row>
    <row r="45" spans="1:15" ht="14.25">
      <c r="A45" s="49" t="s">
        <v>23</v>
      </c>
      <c r="B45" s="5" t="s">
        <v>3</v>
      </c>
      <c r="C45" s="28">
        <f>D45+E45+F45+G45+H45+I45+J45+K45+L45+M45+N45+O45</f>
        <v>11.200000000000001</v>
      </c>
      <c r="D45" s="30">
        <v>1.06</v>
      </c>
      <c r="E45" s="30">
        <v>1.07</v>
      </c>
      <c r="F45" s="30">
        <v>1.04</v>
      </c>
      <c r="G45" s="30">
        <v>0.88</v>
      </c>
      <c r="H45" s="30">
        <v>0.77</v>
      </c>
      <c r="I45" s="30">
        <v>0.67</v>
      </c>
      <c r="J45" s="30">
        <v>0.65</v>
      </c>
      <c r="K45" s="30">
        <v>0.62</v>
      </c>
      <c r="L45" s="30">
        <v>0.95</v>
      </c>
      <c r="M45" s="30">
        <v>1.12</v>
      </c>
      <c r="N45" s="30">
        <v>1.17</v>
      </c>
      <c r="O45" s="30">
        <v>1.2</v>
      </c>
    </row>
    <row r="46" spans="1:15" ht="14.25">
      <c r="A46" s="50"/>
      <c r="B46" s="5" t="s">
        <v>4</v>
      </c>
      <c r="C46" s="28">
        <f>SUM(D46:O46)</f>
        <v>105.82480000000001</v>
      </c>
      <c r="D46" s="29">
        <f aca="true" t="shared" si="38" ref="D46:I46">D45*9</f>
        <v>9.540000000000001</v>
      </c>
      <c r="E46" s="29">
        <f t="shared" si="38"/>
        <v>9.63</v>
      </c>
      <c r="F46" s="29">
        <f t="shared" si="38"/>
        <v>9.36</v>
      </c>
      <c r="G46" s="29">
        <f t="shared" si="38"/>
        <v>7.92</v>
      </c>
      <c r="H46" s="29">
        <f t="shared" si="38"/>
        <v>6.93</v>
      </c>
      <c r="I46" s="29">
        <f t="shared" si="38"/>
        <v>6.03</v>
      </c>
      <c r="J46" s="29">
        <f aca="true" t="shared" si="39" ref="J46:O46">J45*9.88</f>
        <v>6.422000000000001</v>
      </c>
      <c r="K46" s="29">
        <f t="shared" si="39"/>
        <v>6.1256</v>
      </c>
      <c r="L46" s="29">
        <f t="shared" si="39"/>
        <v>9.386000000000001</v>
      </c>
      <c r="M46" s="29">
        <f t="shared" si="39"/>
        <v>11.065600000000002</v>
      </c>
      <c r="N46" s="29">
        <f t="shared" si="39"/>
        <v>11.5596</v>
      </c>
      <c r="O46" s="29">
        <f t="shared" si="39"/>
        <v>11.856</v>
      </c>
    </row>
    <row r="47" spans="1:15" s="10" customFormat="1" ht="15">
      <c r="A47" s="51" t="s">
        <v>7</v>
      </c>
      <c r="B47" s="18" t="s">
        <v>3</v>
      </c>
      <c r="C47" s="28">
        <f>SUM(C17,C19,C21,C23,C25,C27,C29,C31,C33,C35,C37,C39,C41,C43,C45)</f>
        <v>608.95</v>
      </c>
      <c r="D47" s="28">
        <f>SUM(D17,D19,D21,D23,D25,D27,D29,D31,D33,D35,D37,D39,D41,D43,D45)</f>
        <v>71.21000000000001</v>
      </c>
      <c r="E47" s="28">
        <f>SUM(E17,E19,E21,E23,E25,E27,E29,E31,E33,E35,E37,E39,E41,E43,E45)</f>
        <v>67.55</v>
      </c>
      <c r="F47" s="28">
        <f aca="true" t="shared" si="40" ref="F47:O47">SUM(F17,F19,F21,F23,F25,F27,F29,F31,F33,F35,F37,F39,F41,F43,F45)</f>
        <v>55.59</v>
      </c>
      <c r="G47" s="28">
        <f t="shared" si="40"/>
        <v>53.81</v>
      </c>
      <c r="H47" s="28">
        <f t="shared" si="40"/>
        <v>41.77000000000001</v>
      </c>
      <c r="I47" s="28">
        <f t="shared" si="40"/>
        <v>34.18</v>
      </c>
      <c r="J47" s="28">
        <f t="shared" si="40"/>
        <v>29.119999999999997</v>
      </c>
      <c r="K47" s="28">
        <f t="shared" si="40"/>
        <v>17.849999999999998</v>
      </c>
      <c r="L47" s="28">
        <f t="shared" si="40"/>
        <v>39.5</v>
      </c>
      <c r="M47" s="28">
        <f t="shared" si="40"/>
        <v>55.87</v>
      </c>
      <c r="N47" s="28">
        <f t="shared" si="40"/>
        <v>64.39</v>
      </c>
      <c r="O47" s="28">
        <f t="shared" si="40"/>
        <v>78.11</v>
      </c>
    </row>
    <row r="48" spans="1:15" s="10" customFormat="1" ht="15">
      <c r="A48" s="52"/>
      <c r="B48" s="18" t="s">
        <v>4</v>
      </c>
      <c r="C48" s="28">
        <f>SUM(D48:O48)</f>
        <v>5731.209200000001</v>
      </c>
      <c r="D48" s="32">
        <f aca="true" t="shared" si="41" ref="D48:I48">D47*9</f>
        <v>640.8900000000001</v>
      </c>
      <c r="E48" s="32">
        <f t="shared" si="41"/>
        <v>607.9499999999999</v>
      </c>
      <c r="F48" s="32">
        <f t="shared" si="41"/>
        <v>500.31000000000006</v>
      </c>
      <c r="G48" s="32">
        <f t="shared" si="41"/>
        <v>484.29</v>
      </c>
      <c r="H48" s="32">
        <f t="shared" si="41"/>
        <v>375.93000000000006</v>
      </c>
      <c r="I48" s="32">
        <f t="shared" si="41"/>
        <v>307.62</v>
      </c>
      <c r="J48" s="32">
        <f aca="true" t="shared" si="42" ref="J48:O48">J47*9.88</f>
        <v>287.7056</v>
      </c>
      <c r="K48" s="32">
        <f t="shared" si="42"/>
        <v>176.358</v>
      </c>
      <c r="L48" s="32">
        <f t="shared" si="42"/>
        <v>390.26000000000005</v>
      </c>
      <c r="M48" s="32">
        <f t="shared" si="42"/>
        <v>551.9956</v>
      </c>
      <c r="N48" s="32">
        <f t="shared" si="42"/>
        <v>636.1732000000001</v>
      </c>
      <c r="O48" s="32">
        <f t="shared" si="42"/>
        <v>771.7268</v>
      </c>
    </row>
    <row r="49" spans="1:15" ht="14.25">
      <c r="A49" s="49" t="s">
        <v>24</v>
      </c>
      <c r="B49" s="5" t="s">
        <v>3</v>
      </c>
      <c r="C49" s="28">
        <f>D49+E49+F49+G49+H49+I49+J49+K49+L49+M49+N49+O49</f>
        <v>41.99999999999999</v>
      </c>
      <c r="D49" s="30">
        <v>3.52</v>
      </c>
      <c r="E49" s="30">
        <v>3.7</v>
      </c>
      <c r="F49" s="30">
        <v>3.6</v>
      </c>
      <c r="G49" s="30">
        <v>3.7</v>
      </c>
      <c r="H49" s="30">
        <v>3.4</v>
      </c>
      <c r="I49" s="30">
        <v>3.3</v>
      </c>
      <c r="J49" s="30">
        <v>3.08</v>
      </c>
      <c r="K49" s="30">
        <v>3.1</v>
      </c>
      <c r="L49" s="30">
        <v>3.5</v>
      </c>
      <c r="M49" s="30">
        <v>3.5</v>
      </c>
      <c r="N49" s="30">
        <v>3.8</v>
      </c>
      <c r="O49" s="30">
        <v>3.8</v>
      </c>
    </row>
    <row r="50" spans="1:15" ht="14.25">
      <c r="A50" s="50"/>
      <c r="B50" s="5" t="s">
        <v>4</v>
      </c>
      <c r="C50" s="28">
        <f>SUM(D50:O50)</f>
        <v>396.28639999999996</v>
      </c>
      <c r="D50" s="29">
        <f aca="true" t="shared" si="43" ref="D50:I50">D49*9</f>
        <v>31.68</v>
      </c>
      <c r="E50" s="29">
        <f t="shared" si="43"/>
        <v>33.300000000000004</v>
      </c>
      <c r="F50" s="29">
        <f t="shared" si="43"/>
        <v>32.4</v>
      </c>
      <c r="G50" s="29">
        <f t="shared" si="43"/>
        <v>33.300000000000004</v>
      </c>
      <c r="H50" s="29">
        <f t="shared" si="43"/>
        <v>30.599999999999998</v>
      </c>
      <c r="I50" s="29">
        <f t="shared" si="43"/>
        <v>29.7</v>
      </c>
      <c r="J50" s="29">
        <f aca="true" t="shared" si="44" ref="J50:O50">J49*9.88</f>
        <v>30.430400000000002</v>
      </c>
      <c r="K50" s="29">
        <f t="shared" si="44"/>
        <v>30.628000000000004</v>
      </c>
      <c r="L50" s="29">
        <f t="shared" si="44"/>
        <v>34.580000000000005</v>
      </c>
      <c r="M50" s="29">
        <f t="shared" si="44"/>
        <v>34.580000000000005</v>
      </c>
      <c r="N50" s="29">
        <f t="shared" si="44"/>
        <v>37.544000000000004</v>
      </c>
      <c r="O50" s="29">
        <f t="shared" si="44"/>
        <v>37.544000000000004</v>
      </c>
    </row>
    <row r="51" spans="1:15" ht="14.25">
      <c r="A51" s="39" t="s">
        <v>26</v>
      </c>
      <c r="B51" s="5" t="s">
        <v>3</v>
      </c>
      <c r="C51" s="28">
        <f>D51+E51+F51+G51+H51+I51+J51+K51+L51+M51+N51+O51</f>
        <v>90.4</v>
      </c>
      <c r="D51" s="30">
        <v>11.8</v>
      </c>
      <c r="E51" s="30">
        <v>10.53</v>
      </c>
      <c r="F51" s="30">
        <v>7.68</v>
      </c>
      <c r="G51" s="30">
        <v>7.85</v>
      </c>
      <c r="H51" s="30">
        <v>5.47</v>
      </c>
      <c r="I51" s="30">
        <v>3.08</v>
      </c>
      <c r="J51" s="30">
        <v>2.99</v>
      </c>
      <c r="K51" s="30">
        <v>5.14</v>
      </c>
      <c r="L51" s="30">
        <v>4.75</v>
      </c>
      <c r="M51" s="30">
        <v>9.02</v>
      </c>
      <c r="N51" s="30">
        <v>10.27</v>
      </c>
      <c r="O51" s="30">
        <v>11.82</v>
      </c>
    </row>
    <row r="52" spans="1:15" ht="14.25">
      <c r="A52" s="40"/>
      <c r="B52" s="5" t="s">
        <v>4</v>
      </c>
      <c r="C52" s="28">
        <f>SUM(D52:O52)</f>
        <v>852.3112000000001</v>
      </c>
      <c r="D52" s="29">
        <f aca="true" t="shared" si="45" ref="D52:I52">D51*9</f>
        <v>106.2</v>
      </c>
      <c r="E52" s="29">
        <f t="shared" si="45"/>
        <v>94.77</v>
      </c>
      <c r="F52" s="29">
        <f t="shared" si="45"/>
        <v>69.12</v>
      </c>
      <c r="G52" s="29">
        <f t="shared" si="45"/>
        <v>70.64999999999999</v>
      </c>
      <c r="H52" s="29">
        <f t="shared" si="45"/>
        <v>49.23</v>
      </c>
      <c r="I52" s="29">
        <f t="shared" si="45"/>
        <v>27.72</v>
      </c>
      <c r="J52" s="29">
        <f aca="true" t="shared" si="46" ref="J52:O52">J51*9.88</f>
        <v>29.541200000000003</v>
      </c>
      <c r="K52" s="29">
        <f t="shared" si="46"/>
        <v>50.7832</v>
      </c>
      <c r="L52" s="29">
        <f t="shared" si="46"/>
        <v>46.93000000000001</v>
      </c>
      <c r="M52" s="29">
        <f t="shared" si="46"/>
        <v>89.1176</v>
      </c>
      <c r="N52" s="29">
        <f t="shared" si="46"/>
        <v>101.4676</v>
      </c>
      <c r="O52" s="29">
        <f t="shared" si="46"/>
        <v>116.78160000000001</v>
      </c>
    </row>
    <row r="53" spans="1:15" ht="14.25">
      <c r="A53" s="39" t="s">
        <v>27</v>
      </c>
      <c r="B53" s="5" t="s">
        <v>3</v>
      </c>
      <c r="C53" s="28">
        <f>D53+E53+F53+G53+H53+I53+J53+K53+L53+M53+N53+O53</f>
        <v>79</v>
      </c>
      <c r="D53" s="30">
        <v>7.6</v>
      </c>
      <c r="E53" s="30">
        <v>7.51</v>
      </c>
      <c r="F53" s="30">
        <v>7.12</v>
      </c>
      <c r="G53" s="30">
        <v>7.4</v>
      </c>
      <c r="H53" s="30">
        <v>5.93</v>
      </c>
      <c r="I53" s="30">
        <v>3.82</v>
      </c>
      <c r="J53" s="30">
        <v>3.82</v>
      </c>
      <c r="K53" s="30">
        <v>5.47</v>
      </c>
      <c r="L53" s="30">
        <v>6.93</v>
      </c>
      <c r="M53" s="30">
        <v>7.68</v>
      </c>
      <c r="N53" s="30">
        <v>7.79</v>
      </c>
      <c r="O53" s="30">
        <v>7.93</v>
      </c>
    </row>
    <row r="54" spans="1:15" ht="14.25">
      <c r="A54" s="40"/>
      <c r="B54" s="5" t="s">
        <v>4</v>
      </c>
      <c r="C54" s="28">
        <f>SUM(D54:O54)</f>
        <v>745.8656000000001</v>
      </c>
      <c r="D54" s="29">
        <f aca="true" t="shared" si="47" ref="D54:I54">D53*9</f>
        <v>68.39999999999999</v>
      </c>
      <c r="E54" s="29">
        <f t="shared" si="47"/>
        <v>67.59</v>
      </c>
      <c r="F54" s="29">
        <f t="shared" si="47"/>
        <v>64.08</v>
      </c>
      <c r="G54" s="29">
        <f t="shared" si="47"/>
        <v>66.60000000000001</v>
      </c>
      <c r="H54" s="29">
        <f t="shared" si="47"/>
        <v>53.37</v>
      </c>
      <c r="I54" s="29">
        <f t="shared" si="47"/>
        <v>34.379999999999995</v>
      </c>
      <c r="J54" s="29">
        <f aca="true" t="shared" si="48" ref="J54:O54">J53*9.88</f>
        <v>37.7416</v>
      </c>
      <c r="K54" s="29">
        <f t="shared" si="48"/>
        <v>54.043600000000005</v>
      </c>
      <c r="L54" s="29">
        <f t="shared" si="48"/>
        <v>68.4684</v>
      </c>
      <c r="M54" s="29">
        <f t="shared" si="48"/>
        <v>75.8784</v>
      </c>
      <c r="N54" s="29">
        <f t="shared" si="48"/>
        <v>76.96520000000001</v>
      </c>
      <c r="O54" s="29">
        <f t="shared" si="48"/>
        <v>78.3484</v>
      </c>
    </row>
    <row r="55" spans="1:15" ht="14.25">
      <c r="A55" s="39" t="s">
        <v>28</v>
      </c>
      <c r="B55" s="5" t="s">
        <v>3</v>
      </c>
      <c r="C55" s="28">
        <f>D55+E55+F55+G55+H55+I55+J55+K55+L55+M55+N55+O55</f>
        <v>15.6</v>
      </c>
      <c r="D55" s="30">
        <v>1.15</v>
      </c>
      <c r="E55" s="30">
        <v>1.25</v>
      </c>
      <c r="F55" s="30">
        <v>1.34</v>
      </c>
      <c r="G55" s="30">
        <v>1.4</v>
      </c>
      <c r="H55" s="30">
        <v>1.37</v>
      </c>
      <c r="I55" s="30">
        <v>0.95</v>
      </c>
      <c r="J55" s="30">
        <v>1</v>
      </c>
      <c r="K55" s="30">
        <v>1.28</v>
      </c>
      <c r="L55" s="30">
        <v>1.32</v>
      </c>
      <c r="M55" s="30">
        <v>1.34</v>
      </c>
      <c r="N55" s="30">
        <v>1.36</v>
      </c>
      <c r="O55" s="30">
        <v>1.84</v>
      </c>
    </row>
    <row r="56" spans="1:15" ht="14.25">
      <c r="A56" s="40"/>
      <c r="B56" s="5" t="s">
        <v>4</v>
      </c>
      <c r="C56" s="28">
        <f>SUM(D56:O56)</f>
        <v>147.5632</v>
      </c>
      <c r="D56" s="29">
        <f aca="true" t="shared" si="49" ref="D56:I56">D55*9</f>
        <v>10.35</v>
      </c>
      <c r="E56" s="29">
        <f t="shared" si="49"/>
        <v>11.25</v>
      </c>
      <c r="F56" s="29">
        <f t="shared" si="49"/>
        <v>12.06</v>
      </c>
      <c r="G56" s="29">
        <f t="shared" si="49"/>
        <v>12.6</v>
      </c>
      <c r="H56" s="29">
        <f t="shared" si="49"/>
        <v>12.330000000000002</v>
      </c>
      <c r="I56" s="29">
        <f t="shared" si="49"/>
        <v>8.549999999999999</v>
      </c>
      <c r="J56" s="29">
        <f aca="true" t="shared" si="50" ref="J56:O56">J55*9.88</f>
        <v>9.88</v>
      </c>
      <c r="K56" s="29">
        <f t="shared" si="50"/>
        <v>12.646400000000002</v>
      </c>
      <c r="L56" s="29">
        <f t="shared" si="50"/>
        <v>13.041600000000003</v>
      </c>
      <c r="M56" s="29">
        <f t="shared" si="50"/>
        <v>13.239200000000002</v>
      </c>
      <c r="N56" s="29">
        <f t="shared" si="50"/>
        <v>13.436800000000002</v>
      </c>
      <c r="O56" s="29">
        <f t="shared" si="50"/>
        <v>18.1792</v>
      </c>
    </row>
    <row r="57" spans="1:15" ht="14.25">
      <c r="A57" s="39" t="s">
        <v>25</v>
      </c>
      <c r="B57" s="5" t="s">
        <v>3</v>
      </c>
      <c r="C57" s="28">
        <f>D57+E57+F57+G57+H57+I57+J57+K57+L57+M57+N57+O57</f>
        <v>39.79999999999999</v>
      </c>
      <c r="D57" s="30">
        <v>3.2</v>
      </c>
      <c r="E57" s="30">
        <v>3.7</v>
      </c>
      <c r="F57" s="30">
        <v>3.3</v>
      </c>
      <c r="G57" s="30">
        <v>3.2</v>
      </c>
      <c r="H57" s="30">
        <v>3.2</v>
      </c>
      <c r="I57" s="30">
        <v>2.9</v>
      </c>
      <c r="J57" s="30">
        <v>2.9</v>
      </c>
      <c r="K57" s="30">
        <v>3.1</v>
      </c>
      <c r="L57" s="30">
        <v>3.4</v>
      </c>
      <c r="M57" s="30">
        <v>3.5</v>
      </c>
      <c r="N57" s="30">
        <v>3.6</v>
      </c>
      <c r="O57" s="30">
        <v>3.8</v>
      </c>
    </row>
    <row r="58" spans="1:15" ht="14.25">
      <c r="A58" s="40"/>
      <c r="B58" s="5" t="s">
        <v>4</v>
      </c>
      <c r="C58" s="28">
        <f>SUM(D58:O58)</f>
        <v>376.06399999999996</v>
      </c>
      <c r="D58" s="29">
        <f aca="true" t="shared" si="51" ref="D58:I58">D57*9</f>
        <v>28.8</v>
      </c>
      <c r="E58" s="29">
        <f t="shared" si="51"/>
        <v>33.300000000000004</v>
      </c>
      <c r="F58" s="29">
        <f t="shared" si="51"/>
        <v>29.7</v>
      </c>
      <c r="G58" s="29">
        <f t="shared" si="51"/>
        <v>28.8</v>
      </c>
      <c r="H58" s="29">
        <f t="shared" si="51"/>
        <v>28.8</v>
      </c>
      <c r="I58" s="29">
        <f t="shared" si="51"/>
        <v>26.099999999999998</v>
      </c>
      <c r="J58" s="29">
        <f aca="true" t="shared" si="52" ref="J58:O58">J57*9.88</f>
        <v>28.652</v>
      </c>
      <c r="K58" s="29">
        <f t="shared" si="52"/>
        <v>30.628000000000004</v>
      </c>
      <c r="L58" s="29">
        <f t="shared" si="52"/>
        <v>33.592</v>
      </c>
      <c r="M58" s="29">
        <f t="shared" si="52"/>
        <v>34.580000000000005</v>
      </c>
      <c r="N58" s="29">
        <f t="shared" si="52"/>
        <v>35.568000000000005</v>
      </c>
      <c r="O58" s="29">
        <f t="shared" si="52"/>
        <v>37.544000000000004</v>
      </c>
    </row>
    <row r="59" spans="1:15" ht="15.75" customHeight="1">
      <c r="A59" s="34" t="s">
        <v>29</v>
      </c>
      <c r="B59" s="5" t="s">
        <v>3</v>
      </c>
      <c r="C59" s="28">
        <f>D59+E59+F59+G59+H59+I59+J59+K59+L59+M59+N59+O59</f>
        <v>31.2</v>
      </c>
      <c r="D59" s="30">
        <v>2.8</v>
      </c>
      <c r="E59" s="30">
        <v>2.7</v>
      </c>
      <c r="F59" s="30">
        <v>2.6</v>
      </c>
      <c r="G59" s="30">
        <v>2.79</v>
      </c>
      <c r="H59" s="30">
        <v>2.36</v>
      </c>
      <c r="I59" s="30">
        <v>2.36</v>
      </c>
      <c r="J59" s="30">
        <v>2.33</v>
      </c>
      <c r="K59" s="30">
        <v>1.86</v>
      </c>
      <c r="L59" s="30">
        <v>2.45</v>
      </c>
      <c r="M59" s="30">
        <v>2.75</v>
      </c>
      <c r="N59" s="30">
        <v>3.1</v>
      </c>
      <c r="O59" s="30">
        <v>3.1</v>
      </c>
    </row>
    <row r="60" spans="1:15" ht="13.5" customHeight="1">
      <c r="A60" s="34"/>
      <c r="B60" s="5" t="s">
        <v>4</v>
      </c>
      <c r="C60" s="28">
        <f>SUM(D60:O60)</f>
        <v>294.5192</v>
      </c>
      <c r="D60" s="29">
        <f aca="true" t="shared" si="53" ref="D60:I60">D59*9</f>
        <v>25.2</v>
      </c>
      <c r="E60" s="29">
        <f t="shared" si="53"/>
        <v>24.3</v>
      </c>
      <c r="F60" s="29">
        <f t="shared" si="53"/>
        <v>23.400000000000002</v>
      </c>
      <c r="G60" s="29">
        <f t="shared" si="53"/>
        <v>25.11</v>
      </c>
      <c r="H60" s="29">
        <f t="shared" si="53"/>
        <v>21.24</v>
      </c>
      <c r="I60" s="29">
        <f t="shared" si="53"/>
        <v>21.24</v>
      </c>
      <c r="J60" s="29">
        <f aca="true" t="shared" si="54" ref="J60:O60">J59*9.88</f>
        <v>23.020400000000002</v>
      </c>
      <c r="K60" s="29">
        <f t="shared" si="54"/>
        <v>18.376800000000003</v>
      </c>
      <c r="L60" s="29">
        <f t="shared" si="54"/>
        <v>24.206000000000003</v>
      </c>
      <c r="M60" s="29">
        <f t="shared" si="54"/>
        <v>27.17</v>
      </c>
      <c r="N60" s="29">
        <f t="shared" si="54"/>
        <v>30.628000000000004</v>
      </c>
      <c r="O60" s="29">
        <f t="shared" si="54"/>
        <v>30.628000000000004</v>
      </c>
    </row>
    <row r="61" spans="1:15" ht="14.25">
      <c r="A61" s="39" t="s">
        <v>35</v>
      </c>
      <c r="B61" s="5" t="s">
        <v>3</v>
      </c>
      <c r="C61" s="28">
        <f>D61+E61+F61+G61+H61+I61+J61+K61+L61+M61+N61+O61</f>
        <v>55.650000000000006</v>
      </c>
      <c r="D61" s="30">
        <v>5.24</v>
      </c>
      <c r="E61" s="30">
        <v>5.57</v>
      </c>
      <c r="F61" s="30">
        <v>5.45</v>
      </c>
      <c r="G61" s="30">
        <v>4.82</v>
      </c>
      <c r="H61" s="30">
        <v>4.2</v>
      </c>
      <c r="I61" s="30">
        <v>4.4</v>
      </c>
      <c r="J61" s="30">
        <v>3.09</v>
      </c>
      <c r="K61" s="30">
        <v>2.89</v>
      </c>
      <c r="L61" s="30">
        <v>4.07</v>
      </c>
      <c r="M61" s="30">
        <v>5.42</v>
      </c>
      <c r="N61" s="30">
        <v>4.66</v>
      </c>
      <c r="O61" s="30">
        <v>5.84</v>
      </c>
    </row>
    <row r="62" spans="1:15" ht="14.25">
      <c r="A62" s="40"/>
      <c r="B62" s="5" t="s">
        <v>4</v>
      </c>
      <c r="C62" s="28">
        <f>SUM(D62:O62)</f>
        <v>523.7035999999999</v>
      </c>
      <c r="D62" s="29">
        <f aca="true" t="shared" si="55" ref="D62:I62">D61*9</f>
        <v>47.160000000000004</v>
      </c>
      <c r="E62" s="29">
        <f t="shared" si="55"/>
        <v>50.13</v>
      </c>
      <c r="F62" s="29">
        <f t="shared" si="55"/>
        <v>49.050000000000004</v>
      </c>
      <c r="G62" s="29">
        <f t="shared" si="55"/>
        <v>43.38</v>
      </c>
      <c r="H62" s="29">
        <f t="shared" si="55"/>
        <v>37.800000000000004</v>
      </c>
      <c r="I62" s="29">
        <f t="shared" si="55"/>
        <v>39.6</v>
      </c>
      <c r="J62" s="29">
        <f aca="true" t="shared" si="56" ref="J62:O62">J61*9.88</f>
        <v>30.5292</v>
      </c>
      <c r="K62" s="29">
        <f t="shared" si="56"/>
        <v>28.553200000000004</v>
      </c>
      <c r="L62" s="29">
        <f t="shared" si="56"/>
        <v>40.211600000000004</v>
      </c>
      <c r="M62" s="29">
        <f t="shared" si="56"/>
        <v>53.549600000000005</v>
      </c>
      <c r="N62" s="29">
        <f t="shared" si="56"/>
        <v>46.040800000000004</v>
      </c>
      <c r="O62" s="29">
        <f t="shared" si="56"/>
        <v>57.699200000000005</v>
      </c>
    </row>
    <row r="63" spans="1:15" ht="14.25">
      <c r="A63" s="41" t="s">
        <v>30</v>
      </c>
      <c r="B63" s="5" t="s">
        <v>3</v>
      </c>
      <c r="C63" s="28">
        <f>D63+E63+F63+G63+H63+I63+J63+K63+L63+M63+N63+O63</f>
        <v>58.95</v>
      </c>
      <c r="D63" s="30">
        <v>5.9</v>
      </c>
      <c r="E63" s="30">
        <v>6.2</v>
      </c>
      <c r="F63" s="30">
        <v>4.7</v>
      </c>
      <c r="G63" s="30">
        <v>4.6</v>
      </c>
      <c r="H63" s="30">
        <v>4.65</v>
      </c>
      <c r="I63" s="30">
        <v>3.05</v>
      </c>
      <c r="J63" s="30">
        <v>3.05</v>
      </c>
      <c r="K63" s="30">
        <v>3.82</v>
      </c>
      <c r="L63" s="30">
        <v>4.06</v>
      </c>
      <c r="M63" s="30">
        <v>6</v>
      </c>
      <c r="N63" s="30">
        <v>6.39</v>
      </c>
      <c r="O63" s="30">
        <v>6.53</v>
      </c>
    </row>
    <row r="64" spans="1:15" ht="14.25">
      <c r="A64" s="41"/>
      <c r="B64" s="5" t="s">
        <v>4</v>
      </c>
      <c r="C64" s="28">
        <f>SUM(D64:O64)</f>
        <v>556.818</v>
      </c>
      <c r="D64" s="29">
        <f aca="true" t="shared" si="57" ref="D64:I64">D63*9</f>
        <v>53.1</v>
      </c>
      <c r="E64" s="29">
        <f t="shared" si="57"/>
        <v>55.800000000000004</v>
      </c>
      <c r="F64" s="29">
        <f t="shared" si="57"/>
        <v>42.300000000000004</v>
      </c>
      <c r="G64" s="29">
        <f t="shared" si="57"/>
        <v>41.4</v>
      </c>
      <c r="H64" s="29">
        <f t="shared" si="57"/>
        <v>41.85</v>
      </c>
      <c r="I64" s="29">
        <f t="shared" si="57"/>
        <v>27.45</v>
      </c>
      <c r="J64" s="29">
        <f aca="true" t="shared" si="58" ref="J64:O64">J63*9.88</f>
        <v>30.134</v>
      </c>
      <c r="K64" s="29">
        <f t="shared" si="58"/>
        <v>37.7416</v>
      </c>
      <c r="L64" s="29">
        <f t="shared" si="58"/>
        <v>40.1128</v>
      </c>
      <c r="M64" s="29">
        <f t="shared" si="58"/>
        <v>59.28</v>
      </c>
      <c r="N64" s="29">
        <f t="shared" si="58"/>
        <v>63.1332</v>
      </c>
      <c r="O64" s="29">
        <f t="shared" si="58"/>
        <v>64.5164</v>
      </c>
    </row>
    <row r="65" spans="1:15" s="17" customFormat="1" ht="15">
      <c r="A65" s="38" t="s">
        <v>8</v>
      </c>
      <c r="B65" s="12" t="s">
        <v>3</v>
      </c>
      <c r="C65" s="28">
        <f>C49+C51+C53+C55+C57+C59+C61+C63</f>
        <v>412.59999999999997</v>
      </c>
      <c r="D65" s="28">
        <f>SUM(D63,D61,D59,D57,D55,D53,D51,D49)</f>
        <v>41.21</v>
      </c>
      <c r="E65" s="28">
        <f aca="true" t="shared" si="59" ref="E65:O65">SUM(E63,E61,E59,E57,E55,E53,E51,E49)</f>
        <v>41.160000000000004</v>
      </c>
      <c r="F65" s="28">
        <f t="shared" si="59"/>
        <v>35.79</v>
      </c>
      <c r="G65" s="28">
        <f t="shared" si="59"/>
        <v>35.760000000000005</v>
      </c>
      <c r="H65" s="28">
        <f>SUM(H63,H61,H59,H57,H55,H53,H51,H49)</f>
        <v>30.58</v>
      </c>
      <c r="I65" s="28">
        <f t="shared" si="59"/>
        <v>23.860000000000003</v>
      </c>
      <c r="J65" s="28">
        <f t="shared" si="59"/>
        <v>22.259999999999998</v>
      </c>
      <c r="K65" s="28">
        <f t="shared" si="59"/>
        <v>26.66</v>
      </c>
      <c r="L65" s="28">
        <f t="shared" si="59"/>
        <v>30.479999999999997</v>
      </c>
      <c r="M65" s="28">
        <f t="shared" si="59"/>
        <v>39.21</v>
      </c>
      <c r="N65" s="28">
        <f t="shared" si="59"/>
        <v>40.97</v>
      </c>
      <c r="O65" s="28">
        <f t="shared" si="59"/>
        <v>44.66</v>
      </c>
    </row>
    <row r="66" spans="1:15" s="17" customFormat="1" ht="15">
      <c r="A66" s="38"/>
      <c r="B66" s="12" t="s">
        <v>4</v>
      </c>
      <c r="C66" s="28">
        <f>SUM(D66:O66)</f>
        <v>3893.1312000000007</v>
      </c>
      <c r="D66" s="32">
        <f>SUM(D64+D62+D60+D58+D56+D54+D52+D50)</f>
        <v>370.89</v>
      </c>
      <c r="E66" s="32">
        <f>SUM(E64+E62+E60+E58+E56+E54+E52+E50)</f>
        <v>370.44000000000005</v>
      </c>
      <c r="F66" s="32">
        <f>F65*9</f>
        <v>322.11</v>
      </c>
      <c r="G66" s="32">
        <f>G65*9</f>
        <v>321.84000000000003</v>
      </c>
      <c r="H66" s="32">
        <f>H65*9</f>
        <v>275.21999999999997</v>
      </c>
      <c r="I66" s="32">
        <f>I65*9</f>
        <v>214.74000000000004</v>
      </c>
      <c r="J66" s="32">
        <f aca="true" t="shared" si="60" ref="J66:O66">J65*9.88</f>
        <v>219.9288</v>
      </c>
      <c r="K66" s="32">
        <f t="shared" si="60"/>
        <v>263.4008</v>
      </c>
      <c r="L66" s="32">
        <f t="shared" si="60"/>
        <v>301.1424</v>
      </c>
      <c r="M66" s="32">
        <f t="shared" si="60"/>
        <v>387.39480000000003</v>
      </c>
      <c r="N66" s="32">
        <f t="shared" si="60"/>
        <v>404.78360000000004</v>
      </c>
      <c r="O66" s="32">
        <f t="shared" si="60"/>
        <v>441.2408</v>
      </c>
    </row>
    <row r="67" spans="1:15" ht="14.25">
      <c r="A67" s="48" t="s">
        <v>49</v>
      </c>
      <c r="B67" s="5" t="s">
        <v>3</v>
      </c>
      <c r="C67" s="28">
        <f>D67+E67+F67+G67+H67+I67+J67+K67+L67+M67+N67+O67</f>
        <v>34.900000000000006</v>
      </c>
      <c r="D67" s="30">
        <v>5.74</v>
      </c>
      <c r="E67" s="30">
        <v>5.08</v>
      </c>
      <c r="F67" s="30">
        <v>3.75</v>
      </c>
      <c r="G67" s="30">
        <v>3.05</v>
      </c>
      <c r="H67" s="30">
        <v>1.22</v>
      </c>
      <c r="I67" s="30">
        <v>0.82</v>
      </c>
      <c r="J67" s="30">
        <v>0.82</v>
      </c>
      <c r="K67" s="30">
        <v>0.67</v>
      </c>
      <c r="L67" s="30">
        <v>2.22</v>
      </c>
      <c r="M67" s="30">
        <v>2.61</v>
      </c>
      <c r="N67" s="30">
        <v>2.6</v>
      </c>
      <c r="O67" s="30">
        <v>6.32</v>
      </c>
    </row>
    <row r="68" spans="1:15" ht="18" customHeight="1">
      <c r="A68" s="48"/>
      <c r="B68" s="5" t="s">
        <v>4</v>
      </c>
      <c r="C68" s="28">
        <f>SUM(D68:O68)</f>
        <v>327.5112</v>
      </c>
      <c r="D68" s="29">
        <f aca="true" t="shared" si="61" ref="D68:I68">D67*9</f>
        <v>51.660000000000004</v>
      </c>
      <c r="E68" s="29">
        <f t="shared" si="61"/>
        <v>45.72</v>
      </c>
      <c r="F68" s="29">
        <f t="shared" si="61"/>
        <v>33.75</v>
      </c>
      <c r="G68" s="29">
        <f t="shared" si="61"/>
        <v>27.45</v>
      </c>
      <c r="H68" s="29">
        <f t="shared" si="61"/>
        <v>10.98</v>
      </c>
      <c r="I68" s="29">
        <f t="shared" si="61"/>
        <v>7.38</v>
      </c>
      <c r="J68" s="29">
        <f aca="true" t="shared" si="62" ref="J68:O68">J67*9.88</f>
        <v>8.1016</v>
      </c>
      <c r="K68" s="29">
        <f t="shared" si="62"/>
        <v>6.619600000000001</v>
      </c>
      <c r="L68" s="29">
        <f t="shared" si="62"/>
        <v>21.933600000000002</v>
      </c>
      <c r="M68" s="29">
        <f t="shared" si="62"/>
        <v>25.7868</v>
      </c>
      <c r="N68" s="29">
        <f t="shared" si="62"/>
        <v>25.688000000000002</v>
      </c>
      <c r="O68" s="29">
        <f t="shared" si="62"/>
        <v>62.44160000000001</v>
      </c>
    </row>
    <row r="69" spans="1:15" ht="12" customHeight="1">
      <c r="A69" s="48" t="s">
        <v>50</v>
      </c>
      <c r="B69" s="5" t="s">
        <v>3</v>
      </c>
      <c r="C69" s="28">
        <f>D69+E69+F69+G69+H69+I69+J69+K69+L69+M69+N69+O69</f>
        <v>25.000000000000004</v>
      </c>
      <c r="D69" s="30">
        <v>2.49</v>
      </c>
      <c r="E69" s="30">
        <v>2.79</v>
      </c>
      <c r="F69" s="30">
        <v>2.64</v>
      </c>
      <c r="G69" s="30">
        <v>2.12</v>
      </c>
      <c r="H69" s="30">
        <v>2.12</v>
      </c>
      <c r="I69" s="30">
        <v>1.1</v>
      </c>
      <c r="J69" s="30">
        <v>1.19</v>
      </c>
      <c r="K69" s="30">
        <v>1.3</v>
      </c>
      <c r="L69" s="30">
        <v>1.76</v>
      </c>
      <c r="M69" s="30">
        <v>2.18</v>
      </c>
      <c r="N69" s="30">
        <v>2.62</v>
      </c>
      <c r="O69" s="30">
        <v>2.69</v>
      </c>
    </row>
    <row r="70" spans="1:15" ht="14.25" customHeight="1">
      <c r="A70" s="48"/>
      <c r="B70" s="6" t="s">
        <v>4</v>
      </c>
      <c r="C70" s="28">
        <f>SUM(D70:O70)</f>
        <v>235.33120000000002</v>
      </c>
      <c r="D70" s="29">
        <f aca="true" t="shared" si="63" ref="D70:I70">D69*9</f>
        <v>22.410000000000004</v>
      </c>
      <c r="E70" s="29">
        <f t="shared" si="63"/>
        <v>25.11</v>
      </c>
      <c r="F70" s="29">
        <f t="shared" si="63"/>
        <v>23.76</v>
      </c>
      <c r="G70" s="29">
        <f t="shared" si="63"/>
        <v>19.080000000000002</v>
      </c>
      <c r="H70" s="29">
        <f t="shared" si="63"/>
        <v>19.080000000000002</v>
      </c>
      <c r="I70" s="29">
        <f t="shared" si="63"/>
        <v>9.9</v>
      </c>
      <c r="J70" s="29">
        <f aca="true" t="shared" si="64" ref="J70:O70">J69*9.88</f>
        <v>11.757200000000001</v>
      </c>
      <c r="K70" s="29">
        <f t="shared" si="64"/>
        <v>12.844000000000001</v>
      </c>
      <c r="L70" s="29">
        <f t="shared" si="64"/>
        <v>17.3888</v>
      </c>
      <c r="M70" s="29">
        <f t="shared" si="64"/>
        <v>21.538400000000003</v>
      </c>
      <c r="N70" s="29">
        <f t="shared" si="64"/>
        <v>25.885600000000004</v>
      </c>
      <c r="O70" s="29">
        <f t="shared" si="64"/>
        <v>26.5772</v>
      </c>
    </row>
    <row r="71" spans="1:16" ht="12.75" customHeight="1">
      <c r="A71" s="42" t="s">
        <v>32</v>
      </c>
      <c r="B71" s="5" t="s">
        <v>3</v>
      </c>
      <c r="C71" s="37">
        <f>C15+C47+C65+C67+C69</f>
        <v>1140.45</v>
      </c>
      <c r="D71" s="33">
        <f>SUM(D69,D67,D65,D47,D15)</f>
        <v>130.73000000000002</v>
      </c>
      <c r="E71" s="33">
        <f>SUM(E69,E67,E65,E47,E15)</f>
        <v>124.92</v>
      </c>
      <c r="F71" s="33">
        <f aca="true" t="shared" si="65" ref="F71:O71">SUM(F69,F67,F65,F47,F15)</f>
        <v>104.94000000000001</v>
      </c>
      <c r="G71" s="33">
        <f>SUM(G69,G67,G65,G47,G15)</f>
        <v>99.67000000000002</v>
      </c>
      <c r="H71" s="33">
        <f t="shared" si="65"/>
        <v>77.85000000000001</v>
      </c>
      <c r="I71" s="33">
        <f t="shared" si="65"/>
        <v>62.26</v>
      </c>
      <c r="J71" s="33">
        <f t="shared" si="65"/>
        <v>55.78999999999999</v>
      </c>
      <c r="K71" s="33">
        <f t="shared" si="65"/>
        <v>48.43</v>
      </c>
      <c r="L71" s="33">
        <f t="shared" si="65"/>
        <v>76.50999999999999</v>
      </c>
      <c r="M71" s="33">
        <f t="shared" si="65"/>
        <v>102.60000000000001</v>
      </c>
      <c r="N71" s="33">
        <f t="shared" si="65"/>
        <v>117.09</v>
      </c>
      <c r="O71" s="33">
        <f t="shared" si="65"/>
        <v>139.66</v>
      </c>
      <c r="P71" s="11"/>
    </row>
    <row r="72" spans="1:16" ht="16.5" customHeight="1">
      <c r="A72" s="43"/>
      <c r="B72" s="6" t="s">
        <v>4</v>
      </c>
      <c r="C72" s="37">
        <f>SUM(D72:O72)</f>
        <v>10739.3204</v>
      </c>
      <c r="D72" s="32">
        <f>D71*9</f>
        <v>1176.5700000000002</v>
      </c>
      <c r="E72" s="32">
        <f>E71*9</f>
        <v>1124.28</v>
      </c>
      <c r="F72" s="32">
        <f>F71*9</f>
        <v>944.4600000000002</v>
      </c>
      <c r="G72" s="32">
        <f>G71*9</f>
        <v>897.0300000000002</v>
      </c>
      <c r="H72" s="32">
        <f>H71*9</f>
        <v>700.6500000000001</v>
      </c>
      <c r="I72" s="32">
        <f>I71*9</f>
        <v>560.34</v>
      </c>
      <c r="J72" s="32">
        <f aca="true" t="shared" si="66" ref="J72:O72">J71*9.88</f>
        <v>551.2052</v>
      </c>
      <c r="K72" s="32">
        <f t="shared" si="66"/>
        <v>478.4884</v>
      </c>
      <c r="L72" s="32">
        <f t="shared" si="66"/>
        <v>755.9187999999999</v>
      </c>
      <c r="M72" s="32">
        <f t="shared" si="66"/>
        <v>1013.6880000000002</v>
      </c>
      <c r="N72" s="32">
        <f t="shared" si="66"/>
        <v>1156.8492</v>
      </c>
      <c r="O72" s="32">
        <f t="shared" si="66"/>
        <v>1379.8408000000002</v>
      </c>
      <c r="P72" s="11"/>
    </row>
    <row r="73" spans="1:15" ht="14.25">
      <c r="A73" s="41" t="s">
        <v>36</v>
      </c>
      <c r="B73" s="5" t="s">
        <v>3</v>
      </c>
      <c r="C73" s="28">
        <f>D73+E73+F73+G73+H73+I73+J73+K73+L73+M73+N73+O73</f>
        <v>3.9999999999999996</v>
      </c>
      <c r="D73" s="30">
        <v>0.3</v>
      </c>
      <c r="E73" s="30">
        <v>0.3</v>
      </c>
      <c r="F73" s="30">
        <v>0.3</v>
      </c>
      <c r="G73" s="30">
        <v>0.3</v>
      </c>
      <c r="H73" s="30">
        <v>0.3</v>
      </c>
      <c r="I73" s="30">
        <v>0.3</v>
      </c>
      <c r="J73" s="30">
        <v>0.4</v>
      </c>
      <c r="K73" s="30">
        <v>0.4</v>
      </c>
      <c r="L73" s="30">
        <v>0.3</v>
      </c>
      <c r="M73" s="30">
        <v>0.4</v>
      </c>
      <c r="N73" s="30">
        <v>0.3</v>
      </c>
      <c r="O73" s="30">
        <v>0.4</v>
      </c>
    </row>
    <row r="74" spans="1:15" ht="16.5" customHeight="1">
      <c r="A74" s="41"/>
      <c r="B74" s="5" t="s">
        <v>4</v>
      </c>
      <c r="C74" s="28">
        <f>D74+E74+F74+G74+H74+I74+J74+K74+L74+M74+N74+O74</f>
        <v>37.936</v>
      </c>
      <c r="D74" s="29">
        <f aca="true" t="shared" si="67" ref="D74:I74">D73*9</f>
        <v>2.6999999999999997</v>
      </c>
      <c r="E74" s="29">
        <f t="shared" si="67"/>
        <v>2.6999999999999997</v>
      </c>
      <c r="F74" s="29">
        <f t="shared" si="67"/>
        <v>2.6999999999999997</v>
      </c>
      <c r="G74" s="29">
        <f t="shared" si="67"/>
        <v>2.6999999999999997</v>
      </c>
      <c r="H74" s="29">
        <f t="shared" si="67"/>
        <v>2.6999999999999997</v>
      </c>
      <c r="I74" s="29">
        <f t="shared" si="67"/>
        <v>2.6999999999999997</v>
      </c>
      <c r="J74" s="29">
        <f aca="true" t="shared" si="68" ref="J74:O74">J73*9.88</f>
        <v>3.9520000000000004</v>
      </c>
      <c r="K74" s="29">
        <f t="shared" si="68"/>
        <v>3.9520000000000004</v>
      </c>
      <c r="L74" s="29">
        <f t="shared" si="68"/>
        <v>2.964</v>
      </c>
      <c r="M74" s="29">
        <f t="shared" si="68"/>
        <v>3.9520000000000004</v>
      </c>
      <c r="N74" s="29">
        <f t="shared" si="68"/>
        <v>2.964</v>
      </c>
      <c r="O74" s="29">
        <f t="shared" si="68"/>
        <v>3.9520000000000004</v>
      </c>
    </row>
    <row r="75" spans="1:15" ht="14.25">
      <c r="A75" s="44" t="s">
        <v>55</v>
      </c>
      <c r="B75" s="5" t="s">
        <v>3</v>
      </c>
      <c r="C75" s="28">
        <f>D75+E75+F75+G75+H75+I75+J75+K75+L75+M75+N75+O75</f>
        <v>31.92</v>
      </c>
      <c r="D75" s="30">
        <v>2.66</v>
      </c>
      <c r="E75" s="30">
        <v>2.66</v>
      </c>
      <c r="F75" s="30">
        <v>2.66</v>
      </c>
      <c r="G75" s="30">
        <v>2.66</v>
      </c>
      <c r="H75" s="30">
        <v>2.66</v>
      </c>
      <c r="I75" s="30">
        <v>2.66</v>
      </c>
      <c r="J75" s="30">
        <v>2.66</v>
      </c>
      <c r="K75" s="30">
        <v>2.66</v>
      </c>
      <c r="L75" s="30">
        <v>2.66</v>
      </c>
      <c r="M75" s="30">
        <v>2.66</v>
      </c>
      <c r="N75" s="30">
        <v>2.66</v>
      </c>
      <c r="O75" s="30">
        <v>2.66</v>
      </c>
    </row>
    <row r="76" spans="1:15" ht="20.25" customHeight="1">
      <c r="A76" s="45"/>
      <c r="B76" s="5" t="s">
        <v>4</v>
      </c>
      <c r="C76" s="28">
        <f>D76+E76+F76+G76+H76+I76+J76+K76+L76+M76+N76+O76</f>
        <v>301.32480000000004</v>
      </c>
      <c r="D76" s="29">
        <f aca="true" t="shared" si="69" ref="D76:I76">D75*9</f>
        <v>23.94</v>
      </c>
      <c r="E76" s="29">
        <f t="shared" si="69"/>
        <v>23.94</v>
      </c>
      <c r="F76" s="29">
        <f t="shared" si="69"/>
        <v>23.94</v>
      </c>
      <c r="G76" s="29">
        <f t="shared" si="69"/>
        <v>23.94</v>
      </c>
      <c r="H76" s="29">
        <f t="shared" si="69"/>
        <v>23.94</v>
      </c>
      <c r="I76" s="29">
        <f t="shared" si="69"/>
        <v>23.94</v>
      </c>
      <c r="J76" s="29">
        <f aca="true" t="shared" si="70" ref="J76:O76">J75*9.88</f>
        <v>26.280800000000003</v>
      </c>
      <c r="K76" s="29">
        <f t="shared" si="70"/>
        <v>26.280800000000003</v>
      </c>
      <c r="L76" s="29">
        <f t="shared" si="70"/>
        <v>26.280800000000003</v>
      </c>
      <c r="M76" s="29">
        <f t="shared" si="70"/>
        <v>26.280800000000003</v>
      </c>
      <c r="N76" s="29">
        <f t="shared" si="70"/>
        <v>26.280800000000003</v>
      </c>
      <c r="O76" s="29">
        <f t="shared" si="70"/>
        <v>26.280800000000003</v>
      </c>
    </row>
    <row r="77" spans="1:15" ht="15.75" customHeight="1">
      <c r="A77" s="46" t="s">
        <v>52</v>
      </c>
      <c r="B77" s="5" t="s">
        <v>3</v>
      </c>
      <c r="C77" s="28">
        <f>D77+E77+F77+G77+H77+I77+J77+K77+L77+M77+N77+O77</f>
        <v>1.5900000000000003</v>
      </c>
      <c r="D77" s="29">
        <v>0.13</v>
      </c>
      <c r="E77" s="29">
        <v>0.13</v>
      </c>
      <c r="F77" s="29">
        <v>0.13</v>
      </c>
      <c r="G77" s="29">
        <v>0.13</v>
      </c>
      <c r="H77" s="29">
        <v>0.13</v>
      </c>
      <c r="I77" s="29">
        <v>0.13</v>
      </c>
      <c r="J77" s="29">
        <v>0.13</v>
      </c>
      <c r="K77" s="29">
        <v>0.13</v>
      </c>
      <c r="L77" s="29">
        <v>0.13</v>
      </c>
      <c r="M77" s="29">
        <v>0.14</v>
      </c>
      <c r="N77" s="29">
        <v>0.14</v>
      </c>
      <c r="O77" s="29">
        <v>0.14</v>
      </c>
    </row>
    <row r="78" spans="1:15" ht="16.5" customHeight="1">
      <c r="A78" s="47"/>
      <c r="B78" s="5" t="s">
        <v>4</v>
      </c>
      <c r="C78" s="28">
        <f>SUM(D78+E78+F78+G78+H78+I78+J78+K78+L78+M78+N78+O78)</f>
        <v>15.0228</v>
      </c>
      <c r="D78" s="29">
        <f aca="true" t="shared" si="71" ref="D78:I78">D77*9</f>
        <v>1.17</v>
      </c>
      <c r="E78" s="29">
        <f t="shared" si="71"/>
        <v>1.17</v>
      </c>
      <c r="F78" s="29">
        <f t="shared" si="71"/>
        <v>1.17</v>
      </c>
      <c r="G78" s="29">
        <f t="shared" si="71"/>
        <v>1.17</v>
      </c>
      <c r="H78" s="29">
        <f t="shared" si="71"/>
        <v>1.17</v>
      </c>
      <c r="I78" s="29">
        <f t="shared" si="71"/>
        <v>1.17</v>
      </c>
      <c r="J78" s="29">
        <f aca="true" t="shared" si="72" ref="J78:O78">J77*9.88</f>
        <v>1.2844000000000002</v>
      </c>
      <c r="K78" s="29">
        <f t="shared" si="72"/>
        <v>1.2844000000000002</v>
      </c>
      <c r="L78" s="29">
        <f t="shared" si="72"/>
        <v>1.2844000000000002</v>
      </c>
      <c r="M78" s="29">
        <f t="shared" si="72"/>
        <v>1.3832000000000002</v>
      </c>
      <c r="N78" s="29">
        <f t="shared" si="72"/>
        <v>1.3832000000000002</v>
      </c>
      <c r="O78" s="29">
        <f t="shared" si="72"/>
        <v>1.3832000000000002</v>
      </c>
    </row>
    <row r="79" spans="1:15" s="15" customFormat="1" ht="14.25">
      <c r="A79" s="38" t="s">
        <v>31</v>
      </c>
      <c r="B79" s="14" t="s">
        <v>3</v>
      </c>
      <c r="C79" s="26">
        <f>C7+C9+C11+C13+C71+C73+C75+C77</f>
        <v>1422.53</v>
      </c>
      <c r="D79" s="28">
        <f>D7+D11+D9+D13+D71+D73+D75+D77</f>
        <v>163.73000000000002</v>
      </c>
      <c r="E79" s="28">
        <f>E7+E9+E11+E13+E71+E73+E75+E77</f>
        <v>155.75</v>
      </c>
      <c r="F79" s="28">
        <f aca="true" t="shared" si="73" ref="F79:O79">F7+F9+F11+F13+F71+F73+F75+F77</f>
        <v>130.5</v>
      </c>
      <c r="G79" s="28">
        <f t="shared" si="73"/>
        <v>123.76</v>
      </c>
      <c r="H79" s="28">
        <f t="shared" si="73"/>
        <v>97.05</v>
      </c>
      <c r="I79" s="28">
        <f t="shared" si="73"/>
        <v>79.41999999999999</v>
      </c>
      <c r="J79" s="28">
        <f t="shared" si="73"/>
        <v>73.07999999999998</v>
      </c>
      <c r="K79" s="28">
        <f t="shared" si="73"/>
        <v>65.67999999999999</v>
      </c>
      <c r="L79" s="28">
        <f t="shared" si="73"/>
        <v>95.78999999999998</v>
      </c>
      <c r="M79" s="28">
        <f t="shared" si="73"/>
        <v>125.23</v>
      </c>
      <c r="N79" s="28">
        <f t="shared" si="73"/>
        <v>143.4</v>
      </c>
      <c r="O79" s="28">
        <f t="shared" si="73"/>
        <v>169.14</v>
      </c>
    </row>
    <row r="80" spans="1:15" s="15" customFormat="1" ht="14.25">
      <c r="A80" s="38"/>
      <c r="B80" s="14" t="s">
        <v>4</v>
      </c>
      <c r="C80" s="26">
        <f>SUM(D80:O80)</f>
        <v>13394.411599999998</v>
      </c>
      <c r="D80" s="28">
        <f>D8+D12+D10+D14+D72+D74+D76+D78</f>
        <v>1473.5700000000004</v>
      </c>
      <c r="E80" s="28">
        <f>E8+E10+E12+E14+E72+E74+E76+E78</f>
        <v>1401.7500000000002</v>
      </c>
      <c r="F80" s="28">
        <f aca="true" t="shared" si="74" ref="F80:L80">F8+F10+F12+F14+F72+F74+F76+F78</f>
        <v>1174.5000000000002</v>
      </c>
      <c r="G80" s="28">
        <f t="shared" si="74"/>
        <v>1113.8400000000004</v>
      </c>
      <c r="H80" s="28">
        <f>H8+H10+H12+H14+H72+H74+H76+H78</f>
        <v>873.4500000000002</v>
      </c>
      <c r="I80" s="28">
        <f>I8+I10+I12+I14+I72+I74+I76+I78</f>
        <v>714.7800000000001</v>
      </c>
      <c r="J80" s="28">
        <f t="shared" si="74"/>
        <v>722.0304</v>
      </c>
      <c r="K80" s="28">
        <f>K8+K10+K12+K14+K72+K74+K76+K78</f>
        <v>648.9184</v>
      </c>
      <c r="L80" s="28">
        <f t="shared" si="74"/>
        <v>946.4052</v>
      </c>
      <c r="M80" s="28">
        <f>M8+M10+M12+M14+M72+M74+M76+M78</f>
        <v>1237.2724000000003</v>
      </c>
      <c r="N80" s="28">
        <f>N8+N10+N12+N14+N72+N74+N76+N78</f>
        <v>1416.7920000000001</v>
      </c>
      <c r="O80" s="28">
        <f>O8+O10+O12+O14+O72+O74+O76+O78</f>
        <v>1671.1032000000002</v>
      </c>
    </row>
    <row r="81" spans="1:15" ht="14.25">
      <c r="A81" s="3"/>
      <c r="B81" s="3"/>
      <c r="C81" s="2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3" ht="15">
      <c r="D83" s="35"/>
    </row>
    <row r="84" spans="4:10" ht="15">
      <c r="D84" s="35"/>
      <c r="F84" s="35"/>
      <c r="H84" s="35"/>
      <c r="J84" s="35"/>
    </row>
    <row r="86" spans="4:10" ht="15">
      <c r="D86" s="35"/>
      <c r="F86" s="35"/>
      <c r="H86" s="35"/>
      <c r="J86" s="35"/>
    </row>
  </sheetData>
  <sheetProtection/>
  <mergeCells count="41">
    <mergeCell ref="A11:A12"/>
    <mergeCell ref="A2:O2"/>
    <mergeCell ref="J5:O5"/>
    <mergeCell ref="J4:O4"/>
    <mergeCell ref="A9:A10"/>
    <mergeCell ref="A7:A8"/>
    <mergeCell ref="H3:O3"/>
    <mergeCell ref="I1:O1"/>
    <mergeCell ref="A25:A26"/>
    <mergeCell ref="A27:A28"/>
    <mergeCell ref="A29:A30"/>
    <mergeCell ref="A31:A32"/>
    <mergeCell ref="A19:A20"/>
    <mergeCell ref="A13:A14"/>
    <mergeCell ref="A21:A22"/>
    <mergeCell ref="A23:A24"/>
    <mergeCell ref="A15:A16"/>
    <mergeCell ref="A17:A18"/>
    <mergeCell ref="A39:A40"/>
    <mergeCell ref="A41:A42"/>
    <mergeCell ref="A43:A44"/>
    <mergeCell ref="A33:A34"/>
    <mergeCell ref="A35:A36"/>
    <mergeCell ref="A37:A38"/>
    <mergeCell ref="A53:A54"/>
    <mergeCell ref="A55:A56"/>
    <mergeCell ref="A67:A68"/>
    <mergeCell ref="A69:A70"/>
    <mergeCell ref="A45:A46"/>
    <mergeCell ref="A47:A48"/>
    <mergeCell ref="A49:A50"/>
    <mergeCell ref="A51:A52"/>
    <mergeCell ref="A79:A80"/>
    <mergeCell ref="A57:A58"/>
    <mergeCell ref="A61:A62"/>
    <mergeCell ref="A63:A64"/>
    <mergeCell ref="A65:A66"/>
    <mergeCell ref="A71:A72"/>
    <mergeCell ref="A73:A74"/>
    <mergeCell ref="A75:A76"/>
    <mergeCell ref="A77:A78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AMMRUSER</cp:lastModifiedBy>
  <cp:lastPrinted>2023-10-16T04:21:59Z</cp:lastPrinted>
  <dcterms:created xsi:type="dcterms:W3CDTF">2003-05-21T21:01:18Z</dcterms:created>
  <dcterms:modified xsi:type="dcterms:W3CDTF">2023-10-17T04:27:29Z</dcterms:modified>
  <cp:category/>
  <cp:version/>
  <cp:contentType/>
  <cp:contentStatus/>
</cp:coreProperties>
</file>